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4.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2020-2021\WEB\"/>
    </mc:Choice>
  </mc:AlternateContent>
  <bookViews>
    <workbookView xWindow="28680" yWindow="-12345" windowWidth="29040" windowHeight="15840" tabRatio="819"/>
  </bookViews>
  <sheets>
    <sheet name="ASA1" sheetId="11" r:id="rId1"/>
    <sheet name="ASA2" sheetId="3" r:id="rId2"/>
    <sheet name="ASA3" sheetId="22" r:id="rId3"/>
    <sheet name="PublishedSum 4" sheetId="16" r:id="rId4"/>
    <sheet name="Salary Sched 5" sheetId="13" r:id="rId5"/>
    <sheet name="Paym 6 (over $2,500)" sheetId="18" r:id="rId6"/>
    <sheet name="Paym 7 ($1000 to $2500)" sheetId="19" r:id="rId7"/>
    <sheet name="Paym 8 ($500 to $999)" sheetId="2" r:id="rId8"/>
    <sheet name="9 Contracts Exceeding 25,000" sheetId="20" r:id="rId9"/>
  </sheets>
  <calcPr calcId="162913"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7" i="13" l="1"/>
  <c r="B6" i="13"/>
  <c r="A6" i="18"/>
  <c r="A5" i="18"/>
  <c r="H45" i="11"/>
  <c r="H47" i="11"/>
  <c r="H44" i="11"/>
  <c r="B23" i="16"/>
  <c r="M22" i="16"/>
  <c r="L22" i="16"/>
  <c r="K22" i="16"/>
  <c r="J22" i="16"/>
  <c r="I22" i="16"/>
  <c r="H22" i="16"/>
  <c r="G22" i="16"/>
  <c r="F22" i="16"/>
  <c r="E22" i="16"/>
  <c r="B21" i="16"/>
  <c r="M21" i="16"/>
  <c r="L21" i="16"/>
  <c r="K21" i="16"/>
  <c r="J21" i="16"/>
  <c r="I21" i="16"/>
  <c r="H21" i="16"/>
  <c r="G21" i="16"/>
  <c r="F21" i="16"/>
  <c r="E21" i="16"/>
  <c r="M17" i="16"/>
  <c r="L17" i="16"/>
  <c r="K17" i="16"/>
  <c r="J17" i="16"/>
  <c r="I17" i="16"/>
  <c r="H17" i="16"/>
  <c r="G17" i="16"/>
  <c r="F17" i="16"/>
  <c r="E17" i="16"/>
  <c r="M16" i="16"/>
  <c r="L16" i="16"/>
  <c r="K16" i="16"/>
  <c r="J16" i="16"/>
  <c r="I16" i="16"/>
  <c r="H16" i="16"/>
  <c r="G16" i="16"/>
  <c r="F16" i="16"/>
  <c r="E16" i="16"/>
  <c r="I15" i="16"/>
  <c r="H15" i="16"/>
  <c r="F15" i="16"/>
  <c r="E15" i="16"/>
  <c r="M14" i="16"/>
  <c r="L14" i="16"/>
  <c r="K14" i="16"/>
  <c r="J14" i="16"/>
  <c r="I14" i="16"/>
  <c r="H14" i="16"/>
  <c r="G14" i="16"/>
  <c r="F14" i="16"/>
  <c r="E14" i="16"/>
  <c r="K26" i="22"/>
  <c r="M20" i="16"/>
  <c r="J26" i="22"/>
  <c r="L20" i="16"/>
  <c r="I26" i="22"/>
  <c r="K20" i="16"/>
  <c r="H26" i="22"/>
  <c r="J20" i="16"/>
  <c r="G26" i="22"/>
  <c r="I20" i="16"/>
  <c r="F26" i="22"/>
  <c r="H20" i="16"/>
  <c r="E26" i="22"/>
  <c r="G20" i="16"/>
  <c r="D26" i="22"/>
  <c r="F20" i="16"/>
  <c r="C26" i="22"/>
  <c r="E20" i="16"/>
  <c r="K21" i="22"/>
  <c r="J21" i="22"/>
  <c r="H21" i="22"/>
  <c r="G21" i="22"/>
  <c r="F21" i="22"/>
  <c r="E21" i="22"/>
  <c r="D21" i="22"/>
  <c r="C21" i="22"/>
  <c r="K20" i="22"/>
  <c r="M19" i="16"/>
  <c r="J20" i="22"/>
  <c r="L19" i="16"/>
  <c r="H20" i="22"/>
  <c r="J19" i="16"/>
  <c r="G20" i="22"/>
  <c r="I19" i="16"/>
  <c r="F20" i="22"/>
  <c r="H19" i="16"/>
  <c r="E20" i="22"/>
  <c r="G19" i="16"/>
  <c r="D20" i="22"/>
  <c r="F19" i="16"/>
  <c r="C20" i="22"/>
  <c r="E19" i="16"/>
  <c r="K11" i="22"/>
  <c r="M18" i="16"/>
  <c r="J11" i="22"/>
  <c r="L18" i="16"/>
  <c r="I11" i="22"/>
  <c r="K18" i="16"/>
  <c r="H11" i="22"/>
  <c r="J18" i="16"/>
  <c r="G11" i="22"/>
  <c r="I18" i="16"/>
  <c r="F11" i="22"/>
  <c r="H18" i="16"/>
  <c r="E11" i="22"/>
  <c r="E13" i="22"/>
  <c r="D11" i="22"/>
  <c r="F18" i="16"/>
  <c r="C11" i="22"/>
  <c r="E18" i="16"/>
  <c r="D26" i="11"/>
  <c r="K27" i="3"/>
  <c r="K30" i="3"/>
  <c r="K34" i="3"/>
  <c r="J27" i="3"/>
  <c r="J30" i="3"/>
  <c r="J34" i="3"/>
  <c r="H27" i="3"/>
  <c r="H30" i="3"/>
  <c r="H34" i="3"/>
  <c r="G27" i="3"/>
  <c r="G30" i="3"/>
  <c r="G34" i="3"/>
  <c r="F27" i="3"/>
  <c r="F30" i="3"/>
  <c r="F34" i="3"/>
  <c r="E27" i="3"/>
  <c r="E30" i="3"/>
  <c r="E34" i="3"/>
  <c r="D27" i="3"/>
  <c r="D30" i="3"/>
  <c r="D34" i="3"/>
  <c r="C27" i="3"/>
  <c r="C30" i="3"/>
  <c r="C34" i="3"/>
  <c r="I27" i="3"/>
  <c r="I30" i="3"/>
  <c r="I34" i="3"/>
  <c r="J44" i="11"/>
  <c r="J45" i="11"/>
  <c r="B7" i="2"/>
  <c r="B6" i="2"/>
  <c r="B7" i="19"/>
  <c r="B6" i="19"/>
  <c r="B6" i="16"/>
  <c r="D40" i="11"/>
  <c r="D46" i="11"/>
  <c r="K16" i="3"/>
  <c r="J16" i="3"/>
  <c r="I16" i="3"/>
  <c r="H16" i="3"/>
  <c r="G16" i="3"/>
  <c r="F16" i="3"/>
  <c r="E16" i="3"/>
  <c r="D16" i="3"/>
  <c r="C16" i="3"/>
  <c r="G13" i="22"/>
  <c r="E22" i="22"/>
  <c r="K22" i="22"/>
  <c r="F22" i="22"/>
  <c r="G22" i="22"/>
  <c r="H13" i="22"/>
  <c r="G23" i="22"/>
  <c r="G27" i="22"/>
  <c r="G30" i="22"/>
  <c r="I23" i="16"/>
  <c r="F13" i="22"/>
  <c r="F23" i="22"/>
  <c r="F27" i="22"/>
  <c r="F30" i="22"/>
  <c r="H23" i="16"/>
  <c r="E23" i="22"/>
  <c r="E27" i="22"/>
  <c r="E30" i="22"/>
  <c r="G23" i="16"/>
  <c r="G18" i="16"/>
  <c r="D13" i="22"/>
  <c r="I23" i="22"/>
  <c r="I27" i="22"/>
  <c r="I30" i="22"/>
  <c r="K23" i="16"/>
  <c r="H23" i="22"/>
  <c r="H27" i="22"/>
  <c r="H30" i="22"/>
  <c r="J23" i="16"/>
  <c r="D23" i="22"/>
  <c r="D27" i="22"/>
  <c r="D30" i="22"/>
  <c r="F23" i="16"/>
  <c r="I13" i="22"/>
  <c r="C23" i="22"/>
  <c r="C27" i="22"/>
  <c r="C30" i="22"/>
  <c r="J13" i="22"/>
  <c r="K23" i="22"/>
  <c r="K27" i="22"/>
  <c r="K30" i="22"/>
  <c r="M23" i="16"/>
  <c r="C22" i="22"/>
  <c r="D22" i="22"/>
  <c r="H22" i="22"/>
  <c r="E23" i="16"/>
  <c r="J23" i="22"/>
  <c r="J27" i="22"/>
  <c r="J30" i="22"/>
  <c r="L23" i="16"/>
  <c r="J22" i="22"/>
  <c r="K13" i="22"/>
  <c r="C13" i="22"/>
  <c r="D47" i="11"/>
</calcChain>
</file>

<file path=xl/comments1.xml><?xml version="1.0" encoding="utf-8"?>
<comments xmlns="http://schemas.openxmlformats.org/spreadsheetml/2006/main">
  <authors>
    <author>DJ Hemberger</author>
  </authors>
  <commentList>
    <comment ref="F8" authorId="0" shapeId="0">
      <text>
        <r>
          <rPr>
            <sz val="8"/>
            <color indexed="81"/>
            <rFont val="Tahoma"/>
            <family val="2"/>
          </rPr>
          <t xml:space="preserve">When publishing this report in the newspaper, type requirements must be accordance with 715 ILCS 15/1.
</t>
        </r>
      </text>
    </comment>
    <comment ref="C28" authorId="0" shapeId="0">
      <text>
        <r>
          <rPr>
            <b/>
            <sz val="8"/>
            <color indexed="81"/>
            <rFont val="Tahoma"/>
            <family val="2"/>
          </rPr>
          <t xml:space="preserve">As reported on the Fall Housing Report.
</t>
        </r>
        <r>
          <rPr>
            <sz val="8"/>
            <color indexed="81"/>
            <rFont val="Tahoma"/>
            <family val="2"/>
          </rPr>
          <t xml:space="preserve">
</t>
        </r>
      </text>
    </comment>
    <comment ref="G28" authorId="0" shapeId="0">
      <text>
        <r>
          <rPr>
            <b/>
            <sz val="8"/>
            <color indexed="81"/>
            <rFont val="Tahoma"/>
            <family val="2"/>
          </rPr>
          <t xml:space="preserve">  Example:  If the tax rate for educational purposes is $1.84 per $100 of EAV, it is shown as 1.8400 not as a percentage of the total tax rate.</t>
        </r>
      </text>
    </comment>
  </commentList>
</comments>
</file>

<file path=xl/comments2.xml><?xml version="1.0" encoding="utf-8"?>
<comments xmlns="http://schemas.openxmlformats.org/spreadsheetml/2006/main">
  <authors>
    <author>DJ Hemberger</author>
  </authors>
  <commentList>
    <comment ref="B8" authorId="0" shapeId="0">
      <text>
        <r>
          <rPr>
            <sz val="8"/>
            <color indexed="81"/>
            <rFont val="Tahoma"/>
            <family val="2"/>
          </rPr>
          <t>Other Accrued Assets should include accounts 130, 140, 162, 181, 192.</t>
        </r>
      </text>
    </comment>
    <comment ref="B18" authorId="0" shapeId="0">
      <text>
        <r>
          <rPr>
            <sz val="8"/>
            <color indexed="81"/>
            <rFont val="Tahoma"/>
            <family val="2"/>
          </rPr>
          <t>Accrued Liabilities should include accounts 401-405, 411-415, 420, 441, 442, 461.</t>
        </r>
      </text>
    </comment>
  </commentList>
</comments>
</file>

<file path=xl/comments3.xml><?xml version="1.0" encoding="utf-8"?>
<comments xmlns="http://schemas.openxmlformats.org/spreadsheetml/2006/main">
  <authors>
    <author>DJ Hemberger</author>
  </authors>
  <commentList>
    <comment ref="B12" authorId="0" shapeId="0">
      <text>
        <r>
          <rPr>
            <sz val="8"/>
            <color indexed="81"/>
            <rFont val="Tahoma"/>
            <family val="2"/>
          </rPr>
          <t>GASB Statement No. 24: Accounting and Financial Reporting for Certain Grants and Other Financial Assistance.  The "On Behalf of" Payments should only be reflected on this page (Lines 40 and 48).</t>
        </r>
      </text>
    </comment>
    <comment ref="B21" authorId="0" shapeId="0">
      <text>
        <r>
          <rPr>
            <vertAlign val="superscript"/>
            <sz val="10"/>
            <color indexed="81"/>
            <rFont val="Tahoma"/>
            <family val="2"/>
          </rPr>
          <t>GASB Statement No. 24: Accounting and Financial Reporting for Certain Grants and Other Financial Assistance.  The "On Behalf of" Payments should only be reflected on this page (Lines 40 and 48).</t>
        </r>
      </text>
    </comment>
    <comment ref="B23" authorId="0" shapeId="0">
      <text>
        <r>
          <rPr>
            <sz val="8"/>
            <color indexed="81"/>
            <rFont val="Tahoma"/>
            <family val="2"/>
          </rPr>
          <t xml:space="preserve">
Line 39 minus Line 47.</t>
        </r>
      </text>
    </comment>
    <comment ref="B26" authorId="0" shapeId="0">
      <text>
        <r>
          <rPr>
            <b/>
            <sz val="8"/>
            <color indexed="81"/>
            <rFont val="Tahoma"/>
            <family val="2"/>
          </rPr>
          <t>Line 51 minus Line 52.</t>
        </r>
      </text>
    </comment>
  </commentList>
</comments>
</file>

<file path=xl/comments4.xml><?xml version="1.0" encoding="utf-8"?>
<comments xmlns="http://schemas.openxmlformats.org/spreadsheetml/2006/main">
  <authors>
    <author>DJ Hemberger</author>
  </authors>
  <commentList>
    <comment ref="C18" authorId="0" shapeId="0">
      <text>
        <r>
          <rPr>
            <b/>
            <sz val="8"/>
            <color indexed="81"/>
            <rFont val="Arial"/>
            <family val="2"/>
          </rPr>
          <t xml:space="preserve">
The source of total receipts/revenues from Property Tax, State and Federal Funds and Fees</t>
        </r>
      </text>
    </comment>
  </commentList>
</comments>
</file>

<file path=xl/sharedStrings.xml><?xml version="1.0" encoding="utf-8"?>
<sst xmlns="http://schemas.openxmlformats.org/spreadsheetml/2006/main" count="403" uniqueCount="350">
  <si>
    <t xml:space="preserve"> </t>
  </si>
  <si>
    <t>Description</t>
  </si>
  <si>
    <t>EDUCATIONAL</t>
  </si>
  <si>
    <t>TRANSPORTATION</t>
  </si>
  <si>
    <t>TORT IMMUNITY</t>
  </si>
  <si>
    <t>LEASING</t>
  </si>
  <si>
    <t>OTHER</t>
  </si>
  <si>
    <t>Salary Range:  $25,000 - $39,999</t>
  </si>
  <si>
    <t>Educational</t>
  </si>
  <si>
    <t>Transportation</t>
  </si>
  <si>
    <t>DISBURSEMENTS/EXPENDITURES</t>
  </si>
  <si>
    <t>RECEIPTS/REVENUES</t>
  </si>
  <si>
    <t>Inventory</t>
  </si>
  <si>
    <t>Investments</t>
  </si>
  <si>
    <t>Other Current Assets</t>
  </si>
  <si>
    <t>LONG-TERM LIABILITIES (500)</t>
  </si>
  <si>
    <t>Reserved Fund Balance</t>
  </si>
  <si>
    <t>Unreserved Fund Balance</t>
  </si>
  <si>
    <t>Investments in General Fixed Assets</t>
  </si>
  <si>
    <t>Local Sources</t>
  </si>
  <si>
    <t>State Sources</t>
  </si>
  <si>
    <t>Federal Sources</t>
  </si>
  <si>
    <t>Instruction</t>
  </si>
  <si>
    <t>Support Services</t>
  </si>
  <si>
    <t>Community Services</t>
  </si>
  <si>
    <t>Debt Services</t>
  </si>
  <si>
    <t>CURRENT LIABILITIES (400)</t>
  </si>
  <si>
    <t>CURRENT ASSETS (100)</t>
  </si>
  <si>
    <t>(10)</t>
  </si>
  <si>
    <t>(20)</t>
  </si>
  <si>
    <t>(30)</t>
  </si>
  <si>
    <t>(40)</t>
  </si>
  <si>
    <t>(50)</t>
  </si>
  <si>
    <t>(60)</t>
  </si>
  <si>
    <t>(70)</t>
  </si>
  <si>
    <t>(80)</t>
  </si>
  <si>
    <t>(90)</t>
  </si>
  <si>
    <t>Due to Activity Fund Organizations</t>
  </si>
  <si>
    <t>Municipal Retirement &amp; Social Security</t>
  </si>
  <si>
    <t>Working Cash</t>
  </si>
  <si>
    <t>Fire Prevention &amp; Safety</t>
  </si>
  <si>
    <t>OPERATIONS &amp; MAINTENANCE</t>
  </si>
  <si>
    <t>WORKING CASH</t>
  </si>
  <si>
    <t>MUNICIPAL RETIREMENT</t>
  </si>
  <si>
    <t>SOCIAL SECURITY</t>
  </si>
  <si>
    <t>FIRE PREVENTION &amp; SAFETY</t>
  </si>
  <si>
    <t>SPECIAL EDUCATION</t>
  </si>
  <si>
    <t>Other Changes in Fund Balances Increases (Decreases)</t>
  </si>
  <si>
    <t>Operations &amp; Maintenance</t>
  </si>
  <si>
    <t>NUMBER OF NON-CERTIFICATED EMPLOYEES</t>
  </si>
  <si>
    <t>NUMBER OF CERTIFICATED EMPLOYEES</t>
  </si>
  <si>
    <t>SIZE OF DISTRICT IN SQUARE MILES</t>
  </si>
  <si>
    <t>NUMBER OF ATTENDANCE CENTERS</t>
  </si>
  <si>
    <t>FULL-TIME</t>
  </si>
  <si>
    <t>PART-TIME</t>
  </si>
  <si>
    <t>PRE-KINDERGARTEN</t>
  </si>
  <si>
    <t>KINDERGARTEN</t>
  </si>
  <si>
    <t>FIRST</t>
  </si>
  <si>
    <t>SECOND</t>
  </si>
  <si>
    <t>THIRD</t>
  </si>
  <si>
    <t>FOURTH</t>
  </si>
  <si>
    <t>FIFTH</t>
  </si>
  <si>
    <t>SIXTH</t>
  </si>
  <si>
    <t>SEVENTH</t>
  </si>
  <si>
    <t>EIGHTH</t>
  </si>
  <si>
    <t>NINTH</t>
  </si>
  <si>
    <t>TENTH</t>
  </si>
  <si>
    <t>ELEVENTH</t>
  </si>
  <si>
    <t>TWELFTH</t>
  </si>
  <si>
    <t>LAND</t>
  </si>
  <si>
    <t>EQUALIZED ASSESSED VALUATION PER ADA PUPIL</t>
  </si>
  <si>
    <t xml:space="preserve">SPECIAL </t>
  </si>
  <si>
    <t>SPECIAL</t>
  </si>
  <si>
    <t>Salary Range:  Less Than $25,000</t>
  </si>
  <si>
    <t>Salary Range:  $90,000 and over</t>
  </si>
  <si>
    <t>Salary Range:  $40,000 - $59,999</t>
  </si>
  <si>
    <r>
      <t xml:space="preserve">Excess of Direct Receipts/Revenues Over (Under) </t>
    </r>
    <r>
      <rPr>
        <b/>
        <sz val="8"/>
        <rFont val="Arial"/>
        <family val="2"/>
      </rPr>
      <t>Direct</t>
    </r>
    <r>
      <rPr>
        <sz val="8"/>
        <rFont val="Arial"/>
        <family val="2"/>
      </rPr>
      <t xml:space="preserve"> Disbursements/Expenditures</t>
    </r>
  </si>
  <si>
    <t>CONSTRUCTION IN PROGRESS</t>
  </si>
  <si>
    <t>CAPITAL ASSETS</t>
  </si>
  <si>
    <t>Municipal Retirement/Social Security</t>
  </si>
  <si>
    <t>School District/Joint Agreement Name</t>
  </si>
  <si>
    <t>Address</t>
  </si>
  <si>
    <t>Telephone</t>
  </si>
  <si>
    <t>Office Hours</t>
  </si>
  <si>
    <t>Salary Range:  $60,000 and over</t>
  </si>
  <si>
    <t>VALUE</t>
  </si>
  <si>
    <t xml:space="preserve">RCDT NUMBER:  </t>
  </si>
  <si>
    <t xml:space="preserve">    ADDRESS:  </t>
  </si>
  <si>
    <t xml:space="preserve">COUNTY:  </t>
  </si>
  <si>
    <t>Aggregate Amount</t>
  </si>
  <si>
    <r>
      <t xml:space="preserve">SUMMARY: </t>
    </r>
    <r>
      <rPr>
        <sz val="8"/>
        <rFont val="Arial"/>
        <family val="2"/>
      </rPr>
      <t xml:space="preserve"> The following is the Annual Statement of Affairs Summary that is required to be published by the school district/joint agreement for the past fiscal year.</t>
    </r>
  </si>
  <si>
    <t>Salary Range: $40,000 - $59,999</t>
  </si>
  <si>
    <t>Salary Range:  60,000 - $89,999</t>
  </si>
  <si>
    <t>Person, Firm, or Corporation</t>
  </si>
  <si>
    <t xml:space="preserve">The statement of affairs has been made available in the main administrative office of the school district/joint agreement and the required Annual Statement of Affairs Summary has been published in accordance with Section 10-17 of the School Code. </t>
  </si>
  <si>
    <t xml:space="preserve">         YES</t>
  </si>
  <si>
    <t>NUMBER OF PUPILS ENROLLED PER GRADE</t>
  </si>
  <si>
    <t>ASSURANCE</t>
  </si>
  <si>
    <t>Other Changes in Fund Balances</t>
  </si>
  <si>
    <t>Payments over $2,500, excluding wages and salaries.</t>
  </si>
  <si>
    <t>Payments of $500 to $999, excluding wages and salaries.</t>
  </si>
  <si>
    <t>TAX RATE BY FUND (IN %)</t>
  </si>
  <si>
    <t>Payments of $1,000 to $2,500, excluding wages and salaries</t>
  </si>
  <si>
    <t>This listing must be sent to ISBE, and retained within your</t>
  </si>
  <si>
    <t>district/jointagreement administrative office for public inspection.</t>
  </si>
  <si>
    <t>This listing must be retained within your district/joint agreement</t>
  </si>
  <si>
    <t>administrative office for public inspection.</t>
  </si>
  <si>
    <t>This listing must be published in the local newspaper, sent to ISBE, and retained</t>
  </si>
  <si>
    <t>within your district/joint agreement administrative office for public inspection.</t>
  </si>
  <si>
    <t xml:space="preserve">administrative office for public inspection. </t>
  </si>
  <si>
    <t>and retained within the district/joint agreement</t>
  </si>
  <si>
    <t>The summary must be published in the local newspaper.</t>
  </si>
  <si>
    <t>(Section 10-17 of the School Code)</t>
  </si>
  <si>
    <t>Total</t>
  </si>
  <si>
    <t>Total Elementary</t>
  </si>
  <si>
    <t>Total Secondary</t>
  </si>
  <si>
    <t>Total District</t>
  </si>
  <si>
    <t>Total Current Assets</t>
  </si>
  <si>
    <t>Total Liabilities</t>
  </si>
  <si>
    <t>Total Liabilities and Fund Balances</t>
  </si>
  <si>
    <t>Total Direct Receipts/Revenues</t>
  </si>
  <si>
    <t>Total Receipts/Revenues</t>
  </si>
  <si>
    <t>Total Direct Disbursements/Expenditures</t>
  </si>
  <si>
    <t>Total Disbursements/Expenditures</t>
  </si>
  <si>
    <t>This page must be sent to ISBE</t>
  </si>
  <si>
    <t>Taxes Receivable</t>
  </si>
  <si>
    <t>1.  Total number of all contracts awarded by the school district:</t>
  </si>
  <si>
    <t>2.  Total value of all contracts awarded:</t>
  </si>
  <si>
    <t>4.  Total value of contracts awarded to minority owned businesses, female owned businesses, businesses owned by person with disabilities, and locally owned businesses:</t>
  </si>
  <si>
    <t>INSTRUCTIONS:  (See the attached document (pdf) for additional guidance and definitions.)</t>
  </si>
  <si>
    <t>3.  Total number of contracts awarded to minority owned businesses, female owned businesses, businesses owned by persons with disabilities, and locally owned businesses:</t>
  </si>
  <si>
    <r>
      <t>ITEM 2.</t>
    </r>
    <r>
      <rPr>
        <sz val="10"/>
        <color indexed="8"/>
        <rFont val="Arial"/>
        <family val="2"/>
      </rPr>
      <t xml:space="preserve"> – Aggregate the value of consideration of all contracts included in item 1 and record the dollar amount below in the space provided.</t>
    </r>
  </si>
  <si>
    <r>
      <t>ITEM 4.</t>
    </r>
    <r>
      <rPr>
        <sz val="10"/>
        <color indexed="8"/>
        <rFont val="Arial"/>
        <family val="2"/>
      </rPr>
      <t xml:space="preserve"> – Aggregate the value of consideration of all contracts included in item 3 and record the dollar amount below in the space provided.</t>
    </r>
  </si>
  <si>
    <t>WORKS OF ART &amp; HISTORICAL TREASURES</t>
  </si>
  <si>
    <t>BUILDING &amp; BUILDING IMPROVEMENTS</t>
  </si>
  <si>
    <t>SITE IMPROVMENTS &amp; INFRASTRUCTURE</t>
  </si>
  <si>
    <t>CAPITALIZED EQUIPMENT</t>
  </si>
  <si>
    <t>Debt Service</t>
  </si>
  <si>
    <t>Capital Projects</t>
  </si>
  <si>
    <t>Tort</t>
  </si>
  <si>
    <t>Cash (Accounts 111 thru 115)</t>
  </si>
  <si>
    <t>Interfund Receivables</t>
  </si>
  <si>
    <t>Intergovernmental Accounts Receivable</t>
  </si>
  <si>
    <t>Other Receivables</t>
  </si>
  <si>
    <t>Prepaid Items</t>
  </si>
  <si>
    <t>Interfund Payables</t>
  </si>
  <si>
    <t>Intergovernmental Accounts Payable</t>
  </si>
  <si>
    <t>Contracts Payable</t>
  </si>
  <si>
    <t>Other Payable</t>
  </si>
  <si>
    <t>Loans Payable</t>
  </si>
  <si>
    <t>Salaries &amp; Benefits Payable</t>
  </si>
  <si>
    <t>Payroll Deductions &amp; Withholdings</t>
  </si>
  <si>
    <t>Deferred Revenues &amp; Other Current Liabilities</t>
  </si>
  <si>
    <t>Total Current Liabilities</t>
  </si>
  <si>
    <t>Acct No</t>
  </si>
  <si>
    <t>Payments to Other Districts &amp; Govt Units</t>
  </si>
  <si>
    <t>Other Sources of Funds</t>
  </si>
  <si>
    <t xml:space="preserve">Other Uses of Funds </t>
  </si>
  <si>
    <t>Total Other Sources/Uses of Funds</t>
  </si>
  <si>
    <t>Excess of Receipts/Revenues &amp; Other Sources of Funds (Over/Under) Expenditures/Disbursements &amp; Other Uses of Funds</t>
  </si>
  <si>
    <t>Flow-Through Receipts/Revenues from One District to Another District</t>
  </si>
  <si>
    <t xml:space="preserve">Other Sources/Uses of Funds    </t>
  </si>
  <si>
    <t xml:space="preserve">SCHOOL DISTRICT/JOINT AGREEMENT NAME:  </t>
  </si>
  <si>
    <t>CAPITAL PROJECTS</t>
  </si>
  <si>
    <t>DISTRICT EQUALIZED ASSESSED VALUATION (EAV)</t>
  </si>
  <si>
    <t>9 MONTH AVERAGE DAILY ATTENDANCE</t>
  </si>
  <si>
    <t xml:space="preserve">BOND &amp; INTEREST </t>
  </si>
  <si>
    <t>STATEMENT OF REVENUES RECEIVED/REVENUES, EXPENDITURES DISBURSED/EXPENDITURES, OTHER SOURCES/USES</t>
  </si>
  <si>
    <t>Flow-Through Received/Revenue from One District to Another District</t>
  </si>
  <si>
    <t xml:space="preserve">SALARY SCHEDULE OF GROSS PAYMENTS FOR CERTIFICATED PERSONNEL AND NON-CERTIFICATED PERSONNEL </t>
  </si>
  <si>
    <t>PAYMENTS TO PERSON, FIRM, OR CORPORATION OF $1,000 TO $2,500</t>
  </si>
  <si>
    <t>PAYMENTS TO PERSON, FIRM, OR CORPORATION OF $500 TO $999</t>
  </si>
  <si>
    <t>ANNUAL STATEMENT OF AFFAIRS FOR THE FISCAL YEAR ENDING</t>
  </si>
  <si>
    <t xml:space="preserve">In conformity with sub-section (c) of Section 10-20.44 of the School Code [105 ILCS 5/10-20.44], the following information is required to be submitted in conjunction with submission of the Annual Statement of Affairs [105 ILCS 5/10-17]. </t>
  </si>
  <si>
    <t>Long-Term Debt Payable</t>
  </si>
  <si>
    <t>STATEMENT OF ASSETS AND LIABILITIES</t>
  </si>
  <si>
    <t>Rec./Rev. for "On Behalf" Payments</t>
  </si>
  <si>
    <t>Disb./Expend. for "On Behalf" Payments</t>
  </si>
  <si>
    <t>Elementary</t>
  </si>
  <si>
    <t>High School</t>
  </si>
  <si>
    <t>Unit</t>
  </si>
  <si>
    <t>DISTRICT TYPE</t>
  </si>
  <si>
    <t xml:space="preserve">Note:  For submitting to ISBE, the "Statement of Affairs" can </t>
  </si>
  <si>
    <t>be submitted as one file to avoid separating worksheets.</t>
  </si>
  <si>
    <t>ILLINOIS STATE BOARD OF EDUCATION</t>
  </si>
  <si>
    <t>School Business Services</t>
  </si>
  <si>
    <t>(217)785-8779</t>
  </si>
  <si>
    <t xml:space="preserve">NAME OF NEWSPAPER  WHERE PUBLISHED:  </t>
  </si>
  <si>
    <t>TOTAL LONG-TERM DEBT ALLOWED</t>
  </si>
  <si>
    <t>PERCENT OF LONG-TERM DEBT OBLIGATED CURRENTLY</t>
  </si>
  <si>
    <t xml:space="preserve">This listing must be published in the local newspaper, sent to ISBE, and </t>
  </si>
  <si>
    <t>retained within your district/joint agreement administrative office for public inspection</t>
  </si>
  <si>
    <t>(Enter Number Above)</t>
  </si>
  <si>
    <t>(Enter $ Amount Above)</t>
  </si>
  <si>
    <r>
      <t xml:space="preserve">ITEM 3. </t>
    </r>
    <r>
      <rPr>
        <sz val="10"/>
        <color indexed="8"/>
        <rFont val="Arial"/>
        <family val="2"/>
      </rPr>
      <t>- Count only contracts where the consideration exceeds $25,000 over the life of the contract that were awarded during FY2019 to minority, female, disabled or local contractors and record the number below in the space provided. Do not include: (1) multi-year contracts awarded prior to FY2019; (2) collective bargaining agreements with district employee groups; and (3) personal services contracts with individual district employees.</t>
    </r>
  </si>
  <si>
    <t>Copies of the detailed Annual Statement of Affairs for the Fiscal Year Ending June 30, 2019 will be available for public inspection in the school district/joint agreement administrative office by December 1, annually.  Individuals wanting to review this Annual Statement of Affairs should contact:</t>
  </si>
  <si>
    <t>ANNUAL STATEMENT OF AFFAIRS SUMMARY FOR FISCAL YEAR ENDING JUNE 30, 2019</t>
  </si>
  <si>
    <r>
      <t xml:space="preserve"> Also by </t>
    </r>
    <r>
      <rPr>
        <b/>
        <sz val="8"/>
        <rFont val="Arial"/>
        <family val="2"/>
      </rPr>
      <t>January 15, annually</t>
    </r>
    <r>
      <rPr>
        <sz val="8"/>
        <rFont val="Arial"/>
        <family val="2"/>
      </rPr>
      <t xml:space="preserve"> the detailed Annual Statement of Affairs for the </t>
    </r>
    <r>
      <rPr>
        <b/>
        <sz val="8"/>
        <rFont val="Arial"/>
        <family val="2"/>
      </rPr>
      <t>Fiscal Year Ending June 30, 2019</t>
    </r>
    <r>
      <rPr>
        <sz val="8"/>
        <rFont val="Arial"/>
        <family val="2"/>
      </rPr>
      <t xml:space="preserve">, will be posted on the Illinois State Board of Education's website@ </t>
    </r>
    <r>
      <rPr>
        <b/>
        <sz val="8"/>
        <rFont val="Arial"/>
        <family val="2"/>
      </rPr>
      <t>www.isbe.net.</t>
    </r>
  </si>
  <si>
    <t>Statement of Operations as of June 30, 2019</t>
  </si>
  <si>
    <t>TOTAL LONG-TERM DEBT OUTSTANDING AS OF June 30, 2019</t>
  </si>
  <si>
    <t>ISBE 50-37 (06/2019) ASA19form.xls</t>
  </si>
  <si>
    <t>AS OF JUNE 30, 2019</t>
  </si>
  <si>
    <t>AND CHANGES IN FUND BALANCE - FOR YEAR ENDING JUNE 30, 2019</t>
  </si>
  <si>
    <t>Beginning Fund Balances - July 1, 2018</t>
  </si>
  <si>
    <t>Ending Fund Balances June 30, 2019</t>
  </si>
  <si>
    <t>GROSS PAYMENT FOR CERTIFIDE PERSONNEL</t>
  </si>
  <si>
    <t>GROSS PAYMENT FOR NON-CERTIFIED PERSONNEL</t>
  </si>
  <si>
    <t>REPORT ON CONTRACTS EXCEEDING $25,000 AWARDED DURING FY2019</t>
  </si>
  <si>
    <r>
      <t>ITEM 1. –</t>
    </r>
    <r>
      <rPr>
        <sz val="10"/>
        <color indexed="8"/>
        <rFont val="Arial"/>
        <family val="2"/>
      </rPr>
      <t xml:space="preserve"> Count only contracts where the consideration exceeds $25,000 over the life of the contract and that were awarded during FY2019 and record the number below in the space provided. Do not include: (1) multi-year contracts awarded prior to FY2019; (2) collective bargaining agreements with district employee groups; and (3) personal services contracts with individual district employees.</t>
    </r>
  </si>
  <si>
    <t>Bartonville Grade School District No. 66</t>
  </si>
  <si>
    <t>48-072-0660-02</t>
  </si>
  <si>
    <t>Peoria</t>
  </si>
  <si>
    <t>6000 South Adams, Bartonville, IL 61607</t>
  </si>
  <si>
    <t>x</t>
  </si>
  <si>
    <t>309-697-3253</t>
  </si>
  <si>
    <t>Arduini, Kevin</t>
  </si>
  <si>
    <t>Ashton, Jean</t>
  </si>
  <si>
    <t>Celiberti, Sarah</t>
  </si>
  <si>
    <t>Cluskey, Vicky</t>
  </si>
  <si>
    <t>Diskin, Robert</t>
  </si>
  <si>
    <t>Eberle, Landolin</t>
  </si>
  <si>
    <t>Evans, Hailey</t>
  </si>
  <si>
    <t>Gilfillan, Amber</t>
  </si>
  <si>
    <t>Hansard, Anna</t>
  </si>
  <si>
    <t>Hardesty, Leann</t>
  </si>
  <si>
    <t>Ingram, Mark</t>
  </si>
  <si>
    <t>Jeanblanc, Margaret</t>
  </si>
  <si>
    <t>Jockisch, Bradley</t>
  </si>
  <si>
    <t>Johnson, Ashley</t>
  </si>
  <si>
    <t>Kolarich, Kimberly</t>
  </si>
  <si>
    <t>Lockhart, Vicki</t>
  </si>
  <si>
    <t xml:space="preserve">    Merritt, Gay</t>
  </si>
  <si>
    <t xml:space="preserve">    Nettles, Paul</t>
  </si>
  <si>
    <t xml:space="preserve">    Pflum, Toni</t>
  </si>
  <si>
    <t>Rutledge, Nicole</t>
  </si>
  <si>
    <t>Schwinn, Sherry</t>
  </si>
  <si>
    <t>Shambaugh, Jennifer</t>
  </si>
  <si>
    <t>Smith, Allison</t>
  </si>
  <si>
    <t>Smith, Amy</t>
  </si>
  <si>
    <t>Smith, Holly</t>
  </si>
  <si>
    <t>Sprout, Michelle</t>
  </si>
  <si>
    <t>Swearingian, Angelique</t>
  </si>
  <si>
    <t>Thompson, Dixie</t>
  </si>
  <si>
    <t>Walker, Cynthia</t>
  </si>
  <si>
    <t>Westerdahl, Randy</t>
  </si>
  <si>
    <t>Boland, Patricia</t>
  </si>
  <si>
    <t>Bouchez, Heather</t>
  </si>
  <si>
    <t>Carr, Gary</t>
  </si>
  <si>
    <t>Cramer, Gillian</t>
  </si>
  <si>
    <t xml:space="preserve">    Cowan, Lori</t>
  </si>
  <si>
    <t xml:space="preserve">    Dowell, Rebecca</t>
  </si>
  <si>
    <t xml:space="preserve">    Dunn, Kelley</t>
  </si>
  <si>
    <t xml:space="preserve">    Edwards, Kyle</t>
  </si>
  <si>
    <t xml:space="preserve">    Grubb, Marilyn</t>
  </si>
  <si>
    <t xml:space="preserve">    Kirkbride, Kimberly</t>
  </si>
  <si>
    <t xml:space="preserve">    Krohn, Lisa</t>
  </si>
  <si>
    <t>McGownd, Wesley</t>
  </si>
  <si>
    <t xml:space="preserve">    Potter, Meckeala</t>
  </si>
  <si>
    <t xml:space="preserve">    Quast, Diana</t>
  </si>
  <si>
    <t xml:space="preserve">    Rebholz, Melody</t>
  </si>
  <si>
    <t xml:space="preserve">    Richards, Andrea</t>
  </si>
  <si>
    <t xml:space="preserve">    Richardson, Anna</t>
  </si>
  <si>
    <t>Schmidt, Amy</t>
  </si>
  <si>
    <t xml:space="preserve">    Benway, Robin        Sims, James</t>
  </si>
  <si>
    <t>Stidham, Peggy</t>
  </si>
  <si>
    <t xml:space="preserve">    Blackburn, Theresa  Strausbaugh, Kimberly</t>
  </si>
  <si>
    <t xml:space="preserve">    Boland, Patricia        Vestal, Julia</t>
  </si>
  <si>
    <t xml:space="preserve">    Bouchez, Heather    Vlachos, Barbara</t>
  </si>
  <si>
    <t>Wright, Angela</t>
  </si>
  <si>
    <t>Accident Fund Ins</t>
  </si>
  <si>
    <t>Allred Floor Service Co.</t>
  </si>
  <si>
    <t>Ameren IP</t>
  </si>
  <si>
    <t>Atlas Supplies</t>
  </si>
  <si>
    <t>Bartonville Hardware</t>
  </si>
  <si>
    <t>Better Beverages</t>
  </si>
  <si>
    <t>Bradfield Computer Supply</t>
  </si>
  <si>
    <t>Chemsearch</t>
  </si>
  <si>
    <t>CJL Landscaping</t>
  </si>
  <si>
    <t>Classy Grass, Inc.</t>
  </si>
  <si>
    <t>Common Goal Systems, Inc.</t>
  </si>
  <si>
    <t>Constellation Newenergy</t>
  </si>
  <si>
    <t>Digital Copy Systems, LLC</t>
  </si>
  <si>
    <t>Earthgrains Baking Co.</t>
  </si>
  <si>
    <t>First Student</t>
  </si>
  <si>
    <t>Garavental USA, Inc</t>
  </si>
  <si>
    <t>George Pasquel Co.</t>
  </si>
  <si>
    <t>Gorena &amp; Assoc., LTD</t>
  </si>
  <si>
    <t>Hobart Service</t>
  </si>
  <si>
    <t>Il American Water Co.</t>
  </si>
  <si>
    <t>James Unland &amp; Co.</t>
  </si>
  <si>
    <t>KCAV</t>
  </si>
  <si>
    <t>Kohl Wholesale</t>
  </si>
  <si>
    <t>Monkebar Builders, LLC</t>
  </si>
  <si>
    <t>Northwest Evaluation Assoc.</t>
  </si>
  <si>
    <t>Norwood Grade School</t>
  </si>
  <si>
    <t>PDC Services, Inc.</t>
  </si>
  <si>
    <t>Phillips &amp; Assoc.</t>
  </si>
  <si>
    <t>Play &amp; Park Structures</t>
  </si>
  <si>
    <t>PQL</t>
  </si>
  <si>
    <t>The Pro Center</t>
  </si>
  <si>
    <t>Quality Network Solutions</t>
  </si>
  <si>
    <t>R.A. Cullinan &amp; Son</t>
  </si>
  <si>
    <t>Renaissance Learning, Inc.</t>
  </si>
  <si>
    <t>SEAPCO</t>
  </si>
  <si>
    <t>Stratus Networks</t>
  </si>
  <si>
    <t>Tel/Logic. Inc.</t>
  </si>
  <si>
    <t>Thermal Service, Inc.</t>
  </si>
  <si>
    <t>Thompson Electronics Co</t>
  </si>
  <si>
    <t>Visa</t>
  </si>
  <si>
    <t>WIU</t>
  </si>
  <si>
    <t>Barnes &amp; Noble</t>
  </si>
  <si>
    <t>Comtech Holdings, Inc.</t>
  </si>
  <si>
    <t>E.T. Paddock Enterprises</t>
  </si>
  <si>
    <t>Follett Software Co.</t>
  </si>
  <si>
    <t>Greater Peoria Sanitary Dist.</t>
  </si>
  <si>
    <t>IASB</t>
  </si>
  <si>
    <t>IESA</t>
  </si>
  <si>
    <t>Kaeb Sanitary Supply, Inc.</t>
  </si>
  <si>
    <t>Eberle, Lan</t>
  </si>
  <si>
    <t>Landmark Recreation</t>
  </si>
  <si>
    <t>Limestone High School</t>
  </si>
  <si>
    <t>Pleasant Hill Grade School</t>
  </si>
  <si>
    <t>Power School Group, LLC</t>
  </si>
  <si>
    <t>P&amp;P Press</t>
  </si>
  <si>
    <t>Sam's Club</t>
  </si>
  <si>
    <t>School Specialty, Inc.</t>
  </si>
  <si>
    <t>Studypad, IL</t>
  </si>
  <si>
    <t>Verizon Wireless</t>
  </si>
  <si>
    <t>Voice Spring</t>
  </si>
  <si>
    <t>American Pest Control</t>
  </si>
  <si>
    <t>Blackboard Connect, Inc.</t>
  </si>
  <si>
    <t>Carter Paper Packaging</t>
  </si>
  <si>
    <t>Hidden, Don</t>
  </si>
  <si>
    <t>Thornton, Anthony</t>
  </si>
  <si>
    <t>Getz Fire Equipment Co.</t>
  </si>
  <si>
    <t>Grainger, Inc.</t>
  </si>
  <si>
    <t>HR Imaging Partners, Inc.</t>
  </si>
  <si>
    <t>IASA</t>
  </si>
  <si>
    <t>Lanter Distruibuting, LLC</t>
  </si>
  <si>
    <t>Learning A-Z</t>
  </si>
  <si>
    <t>Miller-Hall-Triggs</t>
  </si>
  <si>
    <t>Music Theatre Internation</t>
  </si>
  <si>
    <t>M&amp;K Parties</t>
  </si>
  <si>
    <t>Peacock's Pub, Inc.</t>
  </si>
  <si>
    <t>Pleasant Valley Grade School</t>
  </si>
  <si>
    <t>Skatetime School Programs</t>
  </si>
  <si>
    <t>Timberline Billing Service</t>
  </si>
  <si>
    <t>Varwig Studios Music</t>
  </si>
  <si>
    <t>William MacGill Co.</t>
  </si>
  <si>
    <t>Limestone Publishing, Inc.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</si>
</sst>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0"/>
    <numFmt numFmtId="165" formatCode="0#\-###\-####\-##"/>
    <numFmt numFmtId="166" formatCode="#,##0.0000_);[Red]\(#,##0.0000\)"/>
    <numFmt numFmtId="167" formatCode="[$-409]mmmm\ d\,\ yyyy;@"/>
  </numFmts>
  <fonts count="37" x14ac:knownFonts="1">
    <font>
      <sz val="10"/>
      <name val="Arial"/>
    </font>
    <font>
      <sz val="10"/>
      <name val="MS Sans Serif"/>
      <family val="2"/>
    </font>
    <font>
      <sz val="8"/>
      <name val="Arial"/>
      <family val="2"/>
    </font>
    <font>
      <sz val="8"/>
      <name val="Arial"/>
      <family val="2"/>
    </font>
    <font>
      <u/>
      <sz val="10"/>
      <color indexed="12"/>
      <name val="Arial"/>
      <family val="2"/>
    </font>
    <font>
      <i/>
      <sz val="8"/>
      <name val="Arial"/>
      <family val="2"/>
    </font>
    <font>
      <b/>
      <sz val="8"/>
      <name val="Arial"/>
      <family val="2"/>
    </font>
    <font>
      <b/>
      <u/>
      <sz val="8"/>
      <name val="Arial"/>
      <family val="2"/>
    </font>
    <font>
      <i/>
      <sz val="8"/>
      <name val="Arial"/>
      <family val="2"/>
    </font>
    <font>
      <u/>
      <sz val="8"/>
      <name val="Arial"/>
      <family val="2"/>
    </font>
    <font>
      <sz val="8"/>
      <color indexed="10"/>
      <name val="Arial"/>
      <family val="2"/>
    </font>
    <font>
      <b/>
      <sz val="9"/>
      <name val="Arial"/>
      <family val="2"/>
    </font>
    <font>
      <sz val="9"/>
      <name val="Arial"/>
      <family val="2"/>
    </font>
    <font>
      <sz val="10"/>
      <name val="Arial"/>
      <family val="2"/>
    </font>
    <font>
      <b/>
      <sz val="11"/>
      <name val="Arial"/>
      <family val="2"/>
    </font>
    <font>
      <b/>
      <u/>
      <sz val="9"/>
      <name val="Arial"/>
      <family val="2"/>
    </font>
    <font>
      <b/>
      <sz val="8"/>
      <name val="Arial"/>
      <family val="2"/>
    </font>
    <font>
      <b/>
      <sz val="10"/>
      <name val="Arial"/>
      <family val="2"/>
    </font>
    <font>
      <sz val="8"/>
      <color indexed="81"/>
      <name val="Tahoma"/>
      <family val="2"/>
    </font>
    <font>
      <b/>
      <sz val="8"/>
      <color indexed="81"/>
      <name val="Tahoma"/>
      <family val="2"/>
    </font>
    <font>
      <b/>
      <sz val="8"/>
      <color indexed="81"/>
      <name val="Arial"/>
      <family val="2"/>
    </font>
    <font>
      <vertAlign val="superscript"/>
      <sz val="10"/>
      <name val="Arial"/>
      <family val="2"/>
    </font>
    <font>
      <vertAlign val="superscript"/>
      <sz val="10"/>
      <name val="Arial"/>
      <family val="2"/>
    </font>
    <font>
      <vertAlign val="superscript"/>
      <sz val="10"/>
      <color indexed="81"/>
      <name val="Tahoma"/>
      <family val="2"/>
    </font>
    <font>
      <i/>
      <sz val="10"/>
      <name val="Arial"/>
      <family val="2"/>
    </font>
    <font>
      <i/>
      <sz val="9"/>
      <name val="Arial"/>
      <family val="2"/>
    </font>
    <font>
      <b/>
      <u/>
      <sz val="10"/>
      <name val="Arial"/>
      <family val="2"/>
    </font>
    <font>
      <sz val="8"/>
      <color indexed="9"/>
      <name val="Arial"/>
      <family val="2"/>
    </font>
    <font>
      <i/>
      <sz val="9"/>
      <color indexed="10"/>
      <name val="Arial"/>
      <family val="2"/>
    </font>
    <font>
      <b/>
      <i/>
      <sz val="9"/>
      <color indexed="10"/>
      <name val="Arial"/>
      <family val="2"/>
    </font>
    <font>
      <b/>
      <i/>
      <sz val="10"/>
      <color indexed="10"/>
      <name val="Arial"/>
      <family val="2"/>
    </font>
    <font>
      <sz val="10"/>
      <color indexed="8"/>
      <name val="Arial"/>
      <family val="2"/>
    </font>
    <font>
      <b/>
      <sz val="10"/>
      <color indexed="8"/>
      <name val="Arial"/>
      <family val="2"/>
    </font>
    <font>
      <b/>
      <sz val="9"/>
      <name val="Arial"/>
      <family val="2"/>
    </font>
    <font>
      <sz val="9"/>
      <name val="Arial"/>
      <family val="2"/>
    </font>
    <font>
      <sz val="10"/>
      <name val="Arial"/>
      <family val="2"/>
    </font>
    <font>
      <b/>
      <i/>
      <sz val="10"/>
      <color rgb="FFFF0000"/>
      <name val="Arial"/>
      <family val="2"/>
    </font>
  </fonts>
  <fills count="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theme="0" tint="-0.14999847407452621"/>
        <bgColor indexed="64"/>
      </patternFill>
    </fill>
    <fill>
      <patternFill patternType="solid">
        <fgColor theme="0"/>
        <bgColor indexed="64"/>
      </patternFill>
    </fill>
  </fills>
  <borders count="58">
    <border>
      <left/>
      <right/>
      <top/>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bottom/>
      <diagonal/>
    </border>
    <border>
      <left/>
      <right style="thin">
        <color indexed="55"/>
      </right>
      <top/>
      <bottom/>
      <diagonal/>
    </border>
    <border>
      <left style="thin">
        <color indexed="55"/>
      </left>
      <right/>
      <top style="thin">
        <color indexed="55"/>
      </top>
      <bottom style="thin">
        <color indexed="55"/>
      </bottom>
      <diagonal/>
    </border>
    <border>
      <left style="thin">
        <color indexed="55"/>
      </left>
      <right/>
      <top/>
      <bottom/>
      <diagonal/>
    </border>
    <border>
      <left/>
      <right/>
      <top style="thin">
        <color indexed="55"/>
      </top>
      <bottom/>
      <diagonal/>
    </border>
    <border>
      <left style="thin">
        <color indexed="55"/>
      </left>
      <right style="thin">
        <color indexed="55"/>
      </right>
      <top style="thin">
        <color indexed="55"/>
      </top>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dashed">
        <color indexed="55"/>
      </left>
      <right/>
      <top/>
      <bottom/>
      <diagonal/>
    </border>
    <border>
      <left style="dashed">
        <color indexed="55"/>
      </left>
      <right/>
      <top/>
      <bottom style="thin">
        <color indexed="55"/>
      </bottom>
      <diagonal/>
    </border>
    <border>
      <left/>
      <right/>
      <top/>
      <bottom style="thin">
        <color indexed="55"/>
      </bottom>
      <diagonal/>
    </border>
    <border>
      <left/>
      <right style="dashed">
        <color indexed="55"/>
      </right>
      <top/>
      <bottom style="thin">
        <color indexed="55"/>
      </bottom>
      <diagonal/>
    </border>
    <border>
      <left/>
      <right style="thin">
        <color indexed="55"/>
      </right>
      <top/>
      <bottom style="thin">
        <color indexed="55"/>
      </bottom>
      <diagonal/>
    </border>
    <border>
      <left style="thin">
        <color indexed="55"/>
      </left>
      <right style="thin">
        <color indexed="55"/>
      </right>
      <top style="thin">
        <color indexed="55"/>
      </top>
      <bottom style="double">
        <color indexed="55"/>
      </bottom>
      <diagonal/>
    </border>
    <border>
      <left style="thin">
        <color indexed="55"/>
      </left>
      <right style="thin">
        <color indexed="55"/>
      </right>
      <top style="double">
        <color indexed="55"/>
      </top>
      <bottom style="double">
        <color indexed="55"/>
      </bottom>
      <diagonal/>
    </border>
    <border>
      <left style="thin">
        <color indexed="55"/>
      </left>
      <right style="thin">
        <color indexed="55"/>
      </right>
      <top/>
      <bottom style="thin">
        <color indexed="55"/>
      </bottom>
      <diagonal/>
    </border>
    <border>
      <left style="thin">
        <color indexed="55"/>
      </left>
      <right style="thin">
        <color indexed="55"/>
      </right>
      <top/>
      <bottom style="double">
        <color indexed="55"/>
      </bottom>
      <diagonal/>
    </border>
    <border>
      <left style="thin">
        <color indexed="55"/>
      </left>
      <right/>
      <top style="thin">
        <color indexed="55"/>
      </top>
      <bottom style="double">
        <color indexed="55"/>
      </bottom>
      <diagonal/>
    </border>
    <border>
      <left/>
      <right style="thin">
        <color indexed="55"/>
      </right>
      <top style="thin">
        <color indexed="55"/>
      </top>
      <bottom style="double">
        <color indexed="55"/>
      </bottom>
      <diagonal/>
    </border>
    <border>
      <left style="thin">
        <color indexed="55"/>
      </left>
      <right/>
      <top style="double">
        <color indexed="55"/>
      </top>
      <bottom style="double">
        <color indexed="55"/>
      </bottom>
      <diagonal/>
    </border>
    <border>
      <left/>
      <right style="thin">
        <color indexed="55"/>
      </right>
      <top style="double">
        <color indexed="55"/>
      </top>
      <bottom style="double">
        <color indexed="55"/>
      </bottom>
      <diagonal/>
    </border>
    <border>
      <left/>
      <right/>
      <top style="thin">
        <color indexed="55"/>
      </top>
      <bottom style="double">
        <color indexed="55"/>
      </bottom>
      <diagonal/>
    </border>
    <border>
      <left style="thin">
        <color indexed="55"/>
      </left>
      <right/>
      <top/>
      <bottom style="thin">
        <color indexed="55"/>
      </bottom>
      <diagonal/>
    </border>
    <border>
      <left style="thin">
        <color indexed="55"/>
      </left>
      <right/>
      <top style="double">
        <color indexed="55"/>
      </top>
      <bottom style="thin">
        <color indexed="55"/>
      </bottom>
      <diagonal/>
    </border>
    <border>
      <left/>
      <right/>
      <top style="double">
        <color indexed="55"/>
      </top>
      <bottom style="thin">
        <color indexed="55"/>
      </bottom>
      <diagonal/>
    </border>
    <border>
      <left/>
      <right style="thin">
        <color indexed="55"/>
      </right>
      <top style="double">
        <color indexed="55"/>
      </top>
      <bottom style="thin">
        <color indexed="55"/>
      </bottom>
      <diagonal/>
    </border>
    <border>
      <left style="thin">
        <color indexed="22"/>
      </left>
      <right style="thin">
        <color indexed="22"/>
      </right>
      <top style="dashed">
        <color indexed="22"/>
      </top>
      <bottom style="thin">
        <color indexed="22"/>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style="dashed">
        <color indexed="22"/>
      </bottom>
      <diagonal/>
    </border>
    <border>
      <left style="thin">
        <color indexed="22"/>
      </left>
      <right style="thin">
        <color indexed="22"/>
      </right>
      <top style="thin">
        <color indexed="22"/>
      </top>
      <bottom/>
      <diagonal/>
    </border>
    <border>
      <left style="thin">
        <color indexed="55"/>
      </left>
      <right style="thin">
        <color indexed="55"/>
      </right>
      <top style="double">
        <color indexed="55"/>
      </top>
      <bottom style="thin">
        <color indexed="55"/>
      </bottom>
      <diagonal/>
    </border>
    <border>
      <left style="thin">
        <color indexed="64"/>
      </left>
      <right style="thin">
        <color indexed="64"/>
      </right>
      <top style="thin">
        <color indexed="64"/>
      </top>
      <bottom style="thin">
        <color indexed="64"/>
      </bottom>
      <diagonal/>
    </border>
    <border>
      <left style="thin">
        <color indexed="55"/>
      </left>
      <right style="dotted">
        <color indexed="55"/>
      </right>
      <top style="thin">
        <color indexed="55"/>
      </top>
      <bottom/>
      <diagonal/>
    </border>
    <border>
      <left style="dotted">
        <color indexed="55"/>
      </left>
      <right style="thin">
        <color indexed="55"/>
      </right>
      <top style="thin">
        <color indexed="55"/>
      </top>
      <bottom/>
      <diagonal/>
    </border>
    <border>
      <left style="thin">
        <color indexed="55"/>
      </left>
      <right style="dotted">
        <color indexed="55"/>
      </right>
      <top/>
      <bottom/>
      <diagonal/>
    </border>
    <border>
      <left style="dotted">
        <color indexed="55"/>
      </left>
      <right style="thin">
        <color indexed="55"/>
      </right>
      <top/>
      <bottom/>
      <diagonal/>
    </border>
    <border>
      <left/>
      <right/>
      <top style="medium">
        <color indexed="55"/>
      </top>
      <bottom/>
      <diagonal/>
    </border>
    <border>
      <left/>
      <right/>
      <top/>
      <bottom style="medium">
        <color indexed="55"/>
      </bottom>
      <diagonal/>
    </border>
    <border>
      <left style="medium">
        <color indexed="55"/>
      </left>
      <right style="thin">
        <color indexed="55"/>
      </right>
      <top style="medium">
        <color indexed="55"/>
      </top>
      <bottom/>
      <diagonal/>
    </border>
    <border>
      <left/>
      <right style="thin">
        <color indexed="55"/>
      </right>
      <top style="medium">
        <color indexed="55"/>
      </top>
      <bottom/>
      <diagonal/>
    </border>
    <border>
      <left style="thin">
        <color indexed="55"/>
      </left>
      <right style="thin">
        <color indexed="55"/>
      </right>
      <top style="medium">
        <color indexed="55"/>
      </top>
      <bottom/>
      <diagonal/>
    </border>
    <border>
      <left style="medium">
        <color indexed="55"/>
      </left>
      <right style="thin">
        <color indexed="55"/>
      </right>
      <top/>
      <bottom/>
      <diagonal/>
    </border>
    <border>
      <left style="medium">
        <color indexed="55"/>
      </left>
      <right style="thin">
        <color indexed="55"/>
      </right>
      <top/>
      <bottom style="double">
        <color indexed="55"/>
      </bottom>
      <diagonal/>
    </border>
    <border>
      <left/>
      <right/>
      <top/>
      <bottom style="double">
        <color indexed="55"/>
      </bottom>
      <diagonal/>
    </border>
    <border>
      <left/>
      <right/>
      <top style="double">
        <color indexed="55"/>
      </top>
      <bottom/>
      <diagonal/>
    </border>
    <border>
      <left style="dotted">
        <color indexed="55"/>
      </left>
      <right style="thin">
        <color indexed="55"/>
      </right>
      <top/>
      <bottom style="thin">
        <color indexed="55"/>
      </bottom>
      <diagonal/>
    </border>
    <border>
      <left style="dashed">
        <color indexed="55"/>
      </left>
      <right/>
      <top style="dashed">
        <color indexed="55"/>
      </top>
      <bottom/>
      <diagonal/>
    </border>
    <border>
      <left/>
      <right/>
      <top style="dashed">
        <color indexed="55"/>
      </top>
      <bottom/>
      <diagonal/>
    </border>
    <border>
      <left/>
      <right/>
      <top style="double">
        <color indexed="55"/>
      </top>
      <bottom style="double">
        <color indexed="55"/>
      </bottom>
      <diagonal/>
    </border>
    <border>
      <left style="dotted">
        <color theme="0" tint="-0.34998626667073579"/>
      </left>
      <right style="thin">
        <color theme="0" tint="-0.34998626667073579"/>
      </right>
      <top style="thin">
        <color theme="0" tint="-0.34998626667073579"/>
      </top>
      <bottom/>
      <diagonal/>
    </border>
    <border>
      <left style="dotted">
        <color theme="0" tint="-0.34998626667073579"/>
      </left>
      <right style="thin">
        <color theme="0" tint="-0.34998626667073579"/>
      </right>
      <top/>
      <bottom/>
      <diagonal/>
    </border>
    <border>
      <left style="dotted">
        <color theme="0" tint="-0.34998626667073579"/>
      </left>
      <right style="thin">
        <color theme="0" tint="-0.34998626667073579"/>
      </right>
      <top/>
      <bottom style="thin">
        <color theme="0" tint="-0.34998626667073579"/>
      </bottom>
      <diagonal/>
    </border>
    <border>
      <left style="thin">
        <color theme="0" tint="-0.34998626667073579"/>
      </left>
      <right style="dotted">
        <color theme="0" tint="-0.34998626667073579"/>
      </right>
      <top style="thin">
        <color theme="0" tint="-0.34998626667073579"/>
      </top>
      <bottom/>
      <diagonal/>
    </border>
    <border>
      <left style="thin">
        <color theme="0" tint="-0.34998626667073579"/>
      </left>
      <right style="dotted">
        <color theme="0" tint="-0.34998626667073579"/>
      </right>
      <top/>
      <bottom/>
      <diagonal/>
    </border>
    <border>
      <left style="thin">
        <color theme="0" tint="-0.34998626667073579"/>
      </left>
      <right style="dotted">
        <color theme="0" tint="-0.34998626667073579"/>
      </right>
      <top/>
      <bottom style="thin">
        <color theme="0" tint="-0.34998626667073579"/>
      </bottom>
      <diagonal/>
    </border>
  </borders>
  <cellStyleXfs count="7">
    <xf numFmtId="0" fontId="0" fillId="0" borderId="0"/>
    <xf numFmtId="0" fontId="4" fillId="0" borderId="0" applyNumberFormat="0" applyFill="0" applyBorder="0" applyAlignment="0" applyProtection="0">
      <alignment vertical="top"/>
      <protection locked="0"/>
    </xf>
    <xf numFmtId="0" fontId="35" fillId="0" borderId="0"/>
    <xf numFmtId="0" fontId="1" fillId="0" borderId="0"/>
    <xf numFmtId="0" fontId="1" fillId="0" borderId="0"/>
    <xf numFmtId="0" fontId="1" fillId="0" borderId="0"/>
    <xf numFmtId="0" fontId="1" fillId="0" borderId="0"/>
  </cellStyleXfs>
  <cellXfs count="427">
    <xf numFmtId="0" fontId="0" fillId="0" borderId="0" xfId="0"/>
    <xf numFmtId="0" fontId="2" fillId="0" borderId="0" xfId="0" applyFont="1" applyBorder="1" applyAlignment="1" applyProtection="1">
      <alignment vertical="center"/>
    </xf>
    <xf numFmtId="0" fontId="2" fillId="0" borderId="1" xfId="0" applyFont="1" applyBorder="1" applyAlignment="1" applyProtection="1">
      <alignment horizontal="left" vertical="center"/>
    </xf>
    <xf numFmtId="0" fontId="2" fillId="0" borderId="0" xfId="0" applyFont="1" applyBorder="1" applyAlignment="1" applyProtection="1">
      <alignment horizontal="center" vertical="center"/>
    </xf>
    <xf numFmtId="0" fontId="2" fillId="0" borderId="0" xfId="0" applyFont="1" applyAlignment="1" applyProtection="1">
      <alignment horizontal="centerContinuous" vertical="center"/>
    </xf>
    <xf numFmtId="0" fontId="2" fillId="0" borderId="0" xfId="0" applyFont="1" applyAlignment="1" applyProtection="1">
      <alignment vertical="center"/>
    </xf>
    <xf numFmtId="0" fontId="2" fillId="0" borderId="0" xfId="0" applyFont="1" applyAlignment="1" applyProtection="1">
      <alignment horizontal="right" vertical="center"/>
    </xf>
    <xf numFmtId="0" fontId="2" fillId="0" borderId="0" xfId="0" applyFont="1" applyAlignment="1" applyProtection="1">
      <alignment horizontal="left" vertical="center"/>
    </xf>
    <xf numFmtId="0" fontId="2" fillId="0" borderId="0" xfId="0" applyFont="1" applyBorder="1" applyAlignment="1" applyProtection="1">
      <alignment horizontal="left" vertical="center"/>
    </xf>
    <xf numFmtId="0" fontId="2" fillId="0" borderId="2" xfId="0" applyFont="1" applyBorder="1" applyAlignment="1" applyProtection="1">
      <alignment horizontal="left" vertical="center" wrapText="1"/>
    </xf>
    <xf numFmtId="0" fontId="2" fillId="0" borderId="3" xfId="0" applyFont="1" applyBorder="1" applyAlignment="1" applyProtection="1">
      <alignment horizontal="centerContinuous" vertical="center"/>
    </xf>
    <xf numFmtId="0" fontId="2" fillId="0" borderId="4" xfId="0" applyFont="1" applyBorder="1" applyAlignment="1" applyProtection="1">
      <alignment horizontal="left" vertical="center"/>
    </xf>
    <xf numFmtId="3" fontId="2" fillId="0" borderId="4" xfId="0" applyNumberFormat="1" applyFont="1" applyBorder="1" applyAlignment="1" applyProtection="1">
      <alignment horizontal="left" vertical="center"/>
    </xf>
    <xf numFmtId="0" fontId="2" fillId="0" borderId="0" xfId="0" applyFont="1" applyBorder="1" applyAlignment="1" applyProtection="1">
      <alignment horizontal="left" vertical="center" wrapText="1"/>
    </xf>
    <xf numFmtId="0" fontId="2" fillId="0" borderId="0" xfId="0" applyFont="1" applyBorder="1" applyAlignment="1" applyProtection="1">
      <alignment horizontal="left" vertical="center" indent="2"/>
    </xf>
    <xf numFmtId="0" fontId="2" fillId="0" borderId="5" xfId="0" applyFont="1" applyFill="1" applyBorder="1" applyAlignment="1" applyProtection="1">
      <alignment horizontal="center" vertical="center" wrapText="1"/>
    </xf>
    <xf numFmtId="3" fontId="2" fillId="0" borderId="0" xfId="0" applyNumberFormat="1" applyFont="1" applyBorder="1" applyAlignment="1" applyProtection="1">
      <alignment horizontal="left" vertical="center"/>
    </xf>
    <xf numFmtId="0" fontId="2" fillId="0" borderId="0" xfId="0" applyFont="1" applyAlignment="1" applyProtection="1">
      <alignment horizontal="center" vertical="center"/>
    </xf>
    <xf numFmtId="0" fontId="2" fillId="0" borderId="0" xfId="0" applyFont="1" applyProtection="1"/>
    <xf numFmtId="38" fontId="2" fillId="0" borderId="5" xfId="0" applyNumberFormat="1" applyFont="1" applyFill="1" applyBorder="1" applyAlignment="1" applyProtection="1">
      <alignment horizontal="center" vertical="center"/>
    </xf>
    <xf numFmtId="38" fontId="2" fillId="0" borderId="0" xfId="0" applyNumberFormat="1" applyFont="1" applyFill="1" applyBorder="1" applyAlignment="1" applyProtection="1">
      <alignment horizontal="center" vertical="center"/>
    </xf>
    <xf numFmtId="38" fontId="2" fillId="0" borderId="0" xfId="0" applyNumberFormat="1" applyFont="1" applyBorder="1" applyAlignment="1" applyProtection="1">
      <alignment horizontal="center" vertical="center"/>
    </xf>
    <xf numFmtId="164" fontId="2" fillId="0" borderId="0" xfId="0" applyNumberFormat="1" applyFont="1" applyBorder="1" applyAlignment="1" applyProtection="1">
      <alignment horizontal="center" vertical="center"/>
    </xf>
    <xf numFmtId="0" fontId="9" fillId="0" borderId="0" xfId="0" applyFont="1" applyProtection="1"/>
    <xf numFmtId="38" fontId="2" fillId="0" borderId="0" xfId="0" applyNumberFormat="1" applyFont="1" applyBorder="1" applyAlignment="1" applyProtection="1">
      <alignment horizontal="left" vertical="center" indent="4"/>
    </xf>
    <xf numFmtId="0" fontId="2" fillId="0" borderId="0" xfId="0" applyFont="1" applyBorder="1" applyAlignment="1" applyProtection="1">
      <alignment vertical="center" wrapText="1"/>
    </xf>
    <xf numFmtId="0" fontId="2" fillId="0" borderId="0" xfId="0" applyFont="1" applyAlignment="1" applyProtection="1">
      <alignment wrapText="1"/>
    </xf>
    <xf numFmtId="0" fontId="2" fillId="0" borderId="0" xfId="0" applyFont="1" applyAlignment="1" applyProtection="1"/>
    <xf numFmtId="0" fontId="2" fillId="0" borderId="6" xfId="3" applyFont="1" applyBorder="1" applyAlignment="1">
      <alignment horizontal="left" vertical="center" wrapText="1"/>
    </xf>
    <xf numFmtId="0" fontId="2" fillId="0" borderId="7" xfId="3" applyFont="1" applyBorder="1" applyAlignment="1">
      <alignment horizontal="center" vertical="center"/>
    </xf>
    <xf numFmtId="0" fontId="2" fillId="0" borderId="0" xfId="3" applyFont="1" applyBorder="1"/>
    <xf numFmtId="38" fontId="2" fillId="2" borderId="1" xfId="3" applyNumberFormat="1" applyFont="1" applyFill="1" applyBorder="1" applyAlignment="1">
      <alignment horizontal="left" vertical="top"/>
    </xf>
    <xf numFmtId="38" fontId="2" fillId="2" borderId="1" xfId="3" applyNumberFormat="1" applyFont="1" applyFill="1" applyBorder="1" applyAlignment="1">
      <alignment horizontal="right" vertical="top"/>
    </xf>
    <xf numFmtId="0" fontId="2" fillId="0" borderId="0" xfId="3" applyFont="1" applyFill="1" applyBorder="1" applyAlignment="1">
      <alignment vertical="top" wrapText="1"/>
    </xf>
    <xf numFmtId="0" fontId="2" fillId="0" borderId="8" xfId="3" applyFont="1" applyBorder="1" applyAlignment="1">
      <alignment vertical="center" wrapText="1"/>
    </xf>
    <xf numFmtId="0" fontId="2" fillId="0" borderId="1" xfId="3" applyFont="1" applyBorder="1" applyAlignment="1">
      <alignment vertical="center" wrapText="1"/>
    </xf>
    <xf numFmtId="0" fontId="2" fillId="0" borderId="0" xfId="3" applyFont="1" applyBorder="1" applyAlignment="1">
      <alignment vertical="top" wrapText="1"/>
    </xf>
    <xf numFmtId="0" fontId="2" fillId="0" borderId="8" xfId="3" applyFont="1" applyBorder="1" applyAlignment="1">
      <alignment horizontal="left" vertical="center" wrapText="1"/>
    </xf>
    <xf numFmtId="0" fontId="2" fillId="0" borderId="1" xfId="3" applyFont="1" applyBorder="1" applyAlignment="1">
      <alignment horizontal="center" vertical="center" wrapText="1"/>
    </xf>
    <xf numFmtId="0" fontId="2" fillId="0" borderId="8" xfId="3" applyFont="1" applyBorder="1" applyAlignment="1">
      <alignment horizontal="left" vertical="center"/>
    </xf>
    <xf numFmtId="0" fontId="2" fillId="0" borderId="1" xfId="3" applyFont="1" applyBorder="1" applyAlignment="1">
      <alignment horizontal="center" vertical="center"/>
    </xf>
    <xf numFmtId="0" fontId="2" fillId="0" borderId="8" xfId="3" applyFont="1" applyBorder="1" applyAlignment="1">
      <alignment vertical="center"/>
    </xf>
    <xf numFmtId="0" fontId="2" fillId="0" borderId="0" xfId="4" applyFont="1" applyBorder="1" applyAlignment="1">
      <alignment vertical="center" wrapText="1"/>
    </xf>
    <xf numFmtId="0" fontId="2" fillId="0" borderId="8" xfId="4" applyFont="1" applyBorder="1" applyAlignment="1">
      <alignment vertical="center" wrapText="1"/>
    </xf>
    <xf numFmtId="0" fontId="2" fillId="0" borderId="1" xfId="4" applyFont="1" applyBorder="1" applyAlignment="1">
      <alignment horizontal="center" vertical="center" wrapText="1"/>
    </xf>
    <xf numFmtId="0" fontId="2" fillId="0" borderId="8" xfId="4" applyFont="1" applyBorder="1" applyAlignment="1">
      <alignment horizontal="left" vertical="center" wrapText="1"/>
    </xf>
    <xf numFmtId="0" fontId="2" fillId="0" borderId="8" xfId="4" applyFont="1" applyBorder="1" applyAlignment="1">
      <alignment vertical="center"/>
    </xf>
    <xf numFmtId="0" fontId="2" fillId="0" borderId="1" xfId="4" applyFont="1" applyBorder="1" applyAlignment="1">
      <alignment horizontal="center" vertical="center"/>
    </xf>
    <xf numFmtId="0" fontId="2" fillId="0" borderId="9" xfId="6" applyFont="1" applyBorder="1" applyAlignment="1">
      <alignment horizontal="center" vertical="center"/>
    </xf>
    <xf numFmtId="0" fontId="10" fillId="0" borderId="0" xfId="3" applyFont="1" applyBorder="1"/>
    <xf numFmtId="3" fontId="2" fillId="0" borderId="0" xfId="3" applyNumberFormat="1" applyFont="1" applyBorder="1"/>
    <xf numFmtId="0" fontId="15" fillId="0" borderId="0" xfId="0" applyFont="1" applyBorder="1" applyAlignment="1" applyProtection="1">
      <alignment horizontal="left" vertical="center"/>
    </xf>
    <xf numFmtId="0" fontId="3" fillId="0" borderId="3" xfId="0" applyFont="1" applyBorder="1" applyAlignment="1" applyProtection="1">
      <alignment vertical="center"/>
    </xf>
    <xf numFmtId="0" fontId="2" fillId="0" borderId="9" xfId="0" applyFont="1" applyBorder="1" applyAlignment="1" applyProtection="1">
      <alignment vertical="center"/>
    </xf>
    <xf numFmtId="0" fontId="2" fillId="0" borderId="9" xfId="0" applyFont="1" applyBorder="1" applyAlignment="1" applyProtection="1">
      <alignment vertical="center" wrapText="1"/>
    </xf>
    <xf numFmtId="0" fontId="5" fillId="0" borderId="0" xfId="0" applyFont="1" applyBorder="1" applyAlignment="1" applyProtection="1">
      <alignment horizontal="left" vertical="center"/>
    </xf>
    <xf numFmtId="0" fontId="3" fillId="0" borderId="4" xfId="0" applyFont="1" applyBorder="1" applyAlignment="1" applyProtection="1">
      <alignment vertical="center"/>
    </xf>
    <xf numFmtId="0" fontId="3" fillId="0" borderId="9" xfId="0" applyFont="1" applyBorder="1" applyAlignment="1" applyProtection="1">
      <alignment vertical="center"/>
    </xf>
    <xf numFmtId="0" fontId="3" fillId="0" borderId="0" xfId="0" applyFont="1" applyBorder="1" applyAlignment="1">
      <alignment horizontal="left" vertical="center"/>
    </xf>
    <xf numFmtId="0" fontId="16" fillId="0" borderId="0" xfId="0" applyFont="1" applyBorder="1" applyAlignment="1" applyProtection="1">
      <alignment horizontal="left" vertical="center"/>
    </xf>
    <xf numFmtId="0" fontId="2" fillId="0" borderId="4" xfId="0" applyFont="1" applyBorder="1" applyAlignment="1" applyProtection="1">
      <alignment vertical="center"/>
    </xf>
    <xf numFmtId="0" fontId="2" fillId="0" borderId="4" xfId="0" applyFont="1" applyBorder="1" applyAlignment="1" applyProtection="1">
      <alignment vertical="center" wrapText="1"/>
    </xf>
    <xf numFmtId="0" fontId="2" fillId="0" borderId="9" xfId="0" applyFont="1" applyBorder="1" applyAlignment="1" applyProtection="1">
      <alignment horizontal="left" vertical="center"/>
    </xf>
    <xf numFmtId="0" fontId="13" fillId="0" borderId="0" xfId="0" applyFont="1" applyBorder="1" applyAlignment="1">
      <alignment horizontal="left" vertical="center"/>
    </xf>
    <xf numFmtId="0" fontId="7" fillId="0" borderId="0" xfId="0" applyFont="1" applyBorder="1" applyAlignment="1" applyProtection="1">
      <alignment horizontal="left"/>
    </xf>
    <xf numFmtId="164" fontId="2" fillId="0" borderId="4" xfId="0" applyNumberFormat="1" applyFont="1" applyBorder="1" applyAlignment="1" applyProtection="1">
      <alignment horizontal="left" vertical="center"/>
    </xf>
    <xf numFmtId="3" fontId="2" fillId="0" borderId="9" xfId="0" applyNumberFormat="1" applyFont="1" applyBorder="1" applyAlignment="1" applyProtection="1">
      <alignment horizontal="left" vertical="center"/>
    </xf>
    <xf numFmtId="164" fontId="2" fillId="0" borderId="9" xfId="0" applyNumberFormat="1" applyFont="1" applyBorder="1" applyAlignment="1" applyProtection="1">
      <alignment horizontal="left" vertical="center"/>
    </xf>
    <xf numFmtId="0" fontId="6" fillId="0" borderId="4" xfId="0" applyFont="1" applyBorder="1" applyAlignment="1" applyProtection="1">
      <alignment horizontal="left" vertical="center"/>
    </xf>
    <xf numFmtId="0" fontId="6" fillId="0" borderId="9" xfId="0" applyFont="1" applyBorder="1" applyAlignment="1" applyProtection="1">
      <alignment horizontal="left" vertical="center"/>
    </xf>
    <xf numFmtId="0" fontId="2" fillId="0" borderId="0" xfId="0" applyFont="1" applyAlignment="1" applyProtection="1">
      <alignment horizontal="right"/>
    </xf>
    <xf numFmtId="0" fontId="3" fillId="0" borderId="0" xfId="0" applyFont="1" applyAlignment="1" applyProtection="1">
      <alignment horizontal="right"/>
    </xf>
    <xf numFmtId="0" fontId="2" fillId="0" borderId="0" xfId="3" applyFont="1" applyFill="1" applyBorder="1"/>
    <xf numFmtId="0" fontId="0" fillId="0" borderId="10" xfId="0" applyBorder="1" applyAlignment="1">
      <alignment horizontal="left" vertical="center" wrapText="1"/>
    </xf>
    <xf numFmtId="0" fontId="0" fillId="0" borderId="0" xfId="0" applyBorder="1" applyAlignment="1">
      <alignment horizontal="left" vertical="center" wrapText="1"/>
    </xf>
    <xf numFmtId="0" fontId="2" fillId="0" borderId="11" xfId="0" applyFont="1" applyBorder="1" applyAlignment="1" applyProtection="1">
      <alignment vertical="center"/>
    </xf>
    <xf numFmtId="0" fontId="2" fillId="0" borderId="12" xfId="0" applyFont="1" applyBorder="1" applyAlignment="1" applyProtection="1">
      <alignment vertical="center"/>
    </xf>
    <xf numFmtId="0" fontId="2" fillId="0" borderId="13" xfId="0" applyFont="1" applyBorder="1" applyAlignment="1" applyProtection="1">
      <alignment horizontal="left" vertical="center" indent="10"/>
    </xf>
    <xf numFmtId="0" fontId="2" fillId="0" borderId="12" xfId="0" applyFont="1" applyBorder="1" applyAlignment="1" applyProtection="1">
      <alignment horizontal="left" vertical="center" indent="10"/>
    </xf>
    <xf numFmtId="0" fontId="2" fillId="0" borderId="0" xfId="0" applyFont="1" applyBorder="1" applyAlignment="1" applyProtection="1">
      <alignment horizontal="center" vertical="top"/>
    </xf>
    <xf numFmtId="37" fontId="2" fillId="0" borderId="0" xfId="0" applyNumberFormat="1" applyFont="1" applyBorder="1" applyAlignment="1" applyProtection="1">
      <alignment horizontal="right"/>
    </xf>
    <xf numFmtId="37" fontId="8" fillId="0" borderId="0" xfId="0" applyNumberFormat="1" applyFont="1" applyBorder="1" applyAlignment="1" applyProtection="1">
      <alignment horizontal="center"/>
    </xf>
    <xf numFmtId="0" fontId="0" fillId="0" borderId="0" xfId="0" applyProtection="1">
      <protection locked="0"/>
    </xf>
    <xf numFmtId="0" fontId="0" fillId="0" borderId="0" xfId="0" applyBorder="1" applyProtection="1">
      <protection locked="0"/>
    </xf>
    <xf numFmtId="0" fontId="24" fillId="0" borderId="0" xfId="0" applyFont="1" applyProtection="1">
      <protection locked="0"/>
    </xf>
    <xf numFmtId="0" fontId="26" fillId="0" borderId="0" xfId="0" applyFont="1" applyAlignment="1" applyProtection="1">
      <alignment horizontal="left" vertical="center"/>
      <protection locked="0"/>
    </xf>
    <xf numFmtId="0" fontId="17" fillId="0" borderId="0" xfId="0" applyFont="1" applyProtection="1">
      <protection locked="0"/>
    </xf>
    <xf numFmtId="165" fontId="17" fillId="0" borderId="0" xfId="0" applyNumberFormat="1" applyFont="1" applyAlignment="1" applyProtection="1">
      <alignment horizontal="left" vertical="center"/>
      <protection locked="0"/>
    </xf>
    <xf numFmtId="0" fontId="0" fillId="0" borderId="0" xfId="0" applyAlignment="1" applyProtection="1">
      <alignment horizontal="center"/>
      <protection locked="0"/>
    </xf>
    <xf numFmtId="0" fontId="2" fillId="0" borderId="0" xfId="0" applyFont="1" applyProtection="1">
      <protection locked="0"/>
    </xf>
    <xf numFmtId="38" fontId="27" fillId="0" borderId="0" xfId="0" applyNumberFormat="1" applyFont="1" applyAlignment="1" applyProtection="1">
      <alignment horizontal="right" vertical="center"/>
    </xf>
    <xf numFmtId="3" fontId="27" fillId="0" borderId="0" xfId="0" applyNumberFormat="1" applyFont="1" applyAlignment="1" applyProtection="1">
      <alignment horizontal="right" vertical="center"/>
    </xf>
    <xf numFmtId="0" fontId="28" fillId="0" borderId="0" xfId="0" applyFont="1" applyProtection="1">
      <protection locked="0"/>
    </xf>
    <xf numFmtId="0" fontId="24" fillId="0" borderId="0" xfId="0" applyFont="1" applyProtection="1"/>
    <xf numFmtId="0" fontId="0" fillId="0" borderId="0" xfId="0" applyProtection="1"/>
    <xf numFmtId="0" fontId="12" fillId="0" borderId="0" xfId="0" applyFont="1" applyAlignment="1" applyProtection="1">
      <alignment horizontal="left" vertical="center" wrapText="1"/>
    </xf>
    <xf numFmtId="0" fontId="12" fillId="0" borderId="0" xfId="0" applyFont="1" applyBorder="1" applyAlignment="1" applyProtection="1">
      <alignment horizontal="left" vertical="center" wrapText="1"/>
    </xf>
    <xf numFmtId="0" fontId="5" fillId="0" borderId="0" xfId="0" applyFont="1" applyAlignment="1" applyProtection="1">
      <alignment horizontal="left" vertical="top"/>
    </xf>
    <xf numFmtId="0" fontId="5" fillId="0" borderId="0" xfId="0" applyFont="1" applyAlignment="1" applyProtection="1">
      <alignment horizontal="center" vertical="top"/>
    </xf>
    <xf numFmtId="0" fontId="12" fillId="0" borderId="0" xfId="0" applyFont="1" applyAlignment="1" applyProtection="1">
      <alignment horizontal="left"/>
    </xf>
    <xf numFmtId="0" fontId="7" fillId="0" borderId="0" xfId="0" applyFont="1" applyAlignment="1" applyProtection="1">
      <alignment horizontal="left"/>
    </xf>
    <xf numFmtId="0" fontId="2" fillId="0" borderId="0" xfId="0" applyFont="1" applyAlignment="1" applyProtection="1">
      <alignment horizontal="left"/>
    </xf>
    <xf numFmtId="0" fontId="11" fillId="0" borderId="0" xfId="0" applyFont="1" applyProtection="1"/>
    <xf numFmtId="0" fontId="2" fillId="0" borderId="4" xfId="0" applyFont="1" applyBorder="1" applyAlignment="1" applyProtection="1">
      <alignment vertical="top"/>
    </xf>
    <xf numFmtId="0" fontId="2" fillId="0" borderId="9" xfId="0" applyFont="1" applyBorder="1" applyAlignment="1" applyProtection="1">
      <alignment vertical="top" wrapText="1"/>
    </xf>
    <xf numFmtId="0" fontId="2" fillId="0" borderId="1" xfId="0" applyFont="1" applyBorder="1" applyAlignment="1" applyProtection="1">
      <alignment horizontal="center" vertical="center" wrapText="1"/>
    </xf>
    <xf numFmtId="0" fontId="2" fillId="0" borderId="14" xfId="0" applyFont="1" applyBorder="1" applyAlignment="1" applyProtection="1">
      <alignment horizontal="center" vertical="top" wrapText="1"/>
    </xf>
    <xf numFmtId="0" fontId="2" fillId="0" borderId="0" xfId="0" applyFont="1" applyBorder="1" applyAlignment="1" applyProtection="1">
      <alignment vertical="top" wrapText="1"/>
    </xf>
    <xf numFmtId="38" fontId="2" fillId="0" borderId="0" xfId="0" applyNumberFormat="1" applyFont="1" applyBorder="1" applyAlignment="1" applyProtection="1">
      <alignment vertical="top" wrapText="1"/>
    </xf>
    <xf numFmtId="0" fontId="0" fillId="0" borderId="0" xfId="0" applyBorder="1" applyProtection="1"/>
    <xf numFmtId="0" fontId="0" fillId="0" borderId="0" xfId="0" applyAlignment="1" applyProtection="1"/>
    <xf numFmtId="0" fontId="2" fillId="0" borderId="0" xfId="0" applyFont="1" applyBorder="1" applyProtection="1"/>
    <xf numFmtId="38" fontId="2" fillId="2" borderId="2" xfId="5" applyNumberFormat="1" applyFont="1" applyFill="1" applyBorder="1" applyAlignment="1"/>
    <xf numFmtId="37" fontId="2" fillId="0" borderId="0" xfId="0" applyNumberFormat="1" applyFont="1" applyBorder="1" applyAlignment="1" applyProtection="1">
      <alignment horizontal="right" vertical="center"/>
    </xf>
    <xf numFmtId="38" fontId="12" fillId="0" borderId="1" xfId="3" applyNumberFormat="1" applyFont="1" applyBorder="1" applyAlignment="1" applyProtection="1">
      <alignment horizontal="right"/>
      <protection locked="0"/>
    </xf>
    <xf numFmtId="38" fontId="12" fillId="0" borderId="9" xfId="3" applyNumberFormat="1" applyFont="1" applyBorder="1" applyAlignment="1" applyProtection="1">
      <alignment horizontal="right"/>
      <protection locked="0"/>
    </xf>
    <xf numFmtId="38" fontId="12" fillId="3" borderId="15" xfId="4" applyNumberFormat="1" applyFont="1" applyFill="1" applyBorder="1" applyAlignment="1" applyProtection="1">
      <alignment horizontal="right"/>
    </xf>
    <xf numFmtId="38" fontId="12" fillId="2" borderId="2" xfId="4" applyNumberFormat="1" applyFont="1" applyFill="1" applyBorder="1" applyAlignment="1">
      <alignment horizontal="right"/>
    </xf>
    <xf numFmtId="38" fontId="12" fillId="2" borderId="2" xfId="4" applyNumberFormat="1" applyFont="1" applyFill="1" applyBorder="1" applyAlignment="1" applyProtection="1">
      <alignment horizontal="right"/>
    </xf>
    <xf numFmtId="38" fontId="12" fillId="0" borderId="1" xfId="4" applyNumberFormat="1" applyFont="1" applyBorder="1" applyAlignment="1" applyProtection="1">
      <alignment horizontal="right"/>
      <protection locked="0"/>
    </xf>
    <xf numFmtId="38" fontId="12" fillId="0" borderId="2" xfId="4" applyNumberFormat="1" applyFont="1" applyBorder="1" applyAlignment="1" applyProtection="1">
      <alignment horizontal="right"/>
      <protection locked="0"/>
    </xf>
    <xf numFmtId="38" fontId="12" fillId="0" borderId="1" xfId="5" applyNumberFormat="1" applyFont="1" applyBorder="1" applyAlignment="1" applyProtection="1">
      <alignment horizontal="right"/>
      <protection locked="0"/>
    </xf>
    <xf numFmtId="38" fontId="12" fillId="2" borderId="1" xfId="5" applyNumberFormat="1" applyFont="1" applyFill="1" applyBorder="1" applyAlignment="1" applyProtection="1">
      <alignment horizontal="right"/>
    </xf>
    <xf numFmtId="38" fontId="12" fillId="0" borderId="1" xfId="5" applyNumberFormat="1" applyFont="1" applyFill="1" applyBorder="1" applyAlignment="1" applyProtection="1">
      <alignment horizontal="right"/>
      <protection locked="0"/>
    </xf>
    <xf numFmtId="38" fontId="12" fillId="3" borderId="15" xfId="5" applyNumberFormat="1" applyFont="1" applyFill="1" applyBorder="1" applyAlignment="1" applyProtection="1">
      <alignment horizontal="right"/>
    </xf>
    <xf numFmtId="38" fontId="12" fillId="0" borderId="2" xfId="5" applyNumberFormat="1" applyFont="1" applyBorder="1" applyAlignment="1" applyProtection="1">
      <alignment horizontal="right"/>
      <protection locked="0"/>
    </xf>
    <xf numFmtId="38" fontId="12" fillId="2" borderId="2" xfId="5" applyNumberFormat="1" applyFont="1" applyFill="1" applyBorder="1" applyAlignment="1" applyProtection="1">
      <alignment horizontal="right"/>
    </xf>
    <xf numFmtId="38" fontId="12" fillId="3" borderId="16" xfId="5" applyNumberFormat="1" applyFont="1" applyFill="1" applyBorder="1" applyAlignment="1" applyProtection="1">
      <alignment horizontal="right"/>
    </xf>
    <xf numFmtId="38" fontId="12" fillId="2" borderId="2" xfId="5" applyNumberFormat="1" applyFont="1" applyFill="1" applyBorder="1" applyAlignment="1">
      <alignment horizontal="right"/>
    </xf>
    <xf numFmtId="38" fontId="12" fillId="3" borderId="2" xfId="5" applyNumberFormat="1" applyFont="1" applyFill="1" applyBorder="1" applyAlignment="1" applyProtection="1">
      <alignment horizontal="right"/>
    </xf>
    <xf numFmtId="38" fontId="12" fillId="2" borderId="17" xfId="5" applyNumberFormat="1" applyFont="1" applyFill="1" applyBorder="1" applyAlignment="1" applyProtection="1">
      <alignment horizontal="right"/>
    </xf>
    <xf numFmtId="38" fontId="12" fillId="3" borderId="17" xfId="5" applyNumberFormat="1" applyFont="1" applyFill="1" applyBorder="1" applyAlignment="1" applyProtection="1">
      <alignment horizontal="right"/>
    </xf>
    <xf numFmtId="38" fontId="12" fillId="0" borderId="15" xfId="5" applyNumberFormat="1" applyFont="1" applyFill="1" applyBorder="1" applyAlignment="1" applyProtection="1">
      <alignment horizontal="right"/>
      <protection locked="0"/>
    </xf>
    <xf numFmtId="38" fontId="12" fillId="0" borderId="16" xfId="5" applyNumberFormat="1" applyFont="1" applyFill="1" applyBorder="1" applyAlignment="1" applyProtection="1">
      <alignment horizontal="right"/>
      <protection locked="0"/>
    </xf>
    <xf numFmtId="38" fontId="12" fillId="0" borderId="16" xfId="6" applyNumberFormat="1" applyFont="1" applyFill="1" applyBorder="1" applyAlignment="1" applyProtection="1">
      <alignment horizontal="right"/>
      <protection locked="0"/>
    </xf>
    <xf numFmtId="38" fontId="12" fillId="3" borderId="18" xfId="6" applyNumberFormat="1" applyFont="1" applyFill="1" applyBorder="1" applyAlignment="1" applyProtection="1">
      <alignment horizontal="right"/>
    </xf>
    <xf numFmtId="38" fontId="12" fillId="3" borderId="15" xfId="6" applyNumberFormat="1" applyFont="1" applyFill="1" applyBorder="1" applyAlignment="1" applyProtection="1">
      <alignment horizontal="right"/>
    </xf>
    <xf numFmtId="38" fontId="12" fillId="0" borderId="1" xfId="0" applyNumberFormat="1" applyFont="1" applyBorder="1" applyAlignment="1" applyProtection="1">
      <alignment horizontal="right"/>
      <protection locked="0"/>
    </xf>
    <xf numFmtId="38" fontId="12" fillId="0" borderId="3" xfId="0" applyNumberFormat="1" applyFont="1" applyBorder="1" applyAlignment="1" applyProtection="1">
      <alignment horizontal="right"/>
      <protection locked="0"/>
    </xf>
    <xf numFmtId="38" fontId="12" fillId="0" borderId="9" xfId="0" applyNumberFormat="1" applyFont="1" applyFill="1" applyBorder="1" applyAlignment="1" applyProtection="1">
      <alignment horizontal="right"/>
      <protection locked="0"/>
    </xf>
    <xf numFmtId="38" fontId="12" fillId="0" borderId="9" xfId="0" applyNumberFormat="1" applyFont="1" applyBorder="1" applyAlignment="1" applyProtection="1">
      <alignment horizontal="right"/>
      <protection locked="0"/>
    </xf>
    <xf numFmtId="38" fontId="12" fillId="3" borderId="9" xfId="0" applyNumberFormat="1" applyFont="1" applyFill="1" applyBorder="1" applyAlignment="1" applyProtection="1">
      <alignment horizontal="right"/>
    </xf>
    <xf numFmtId="38" fontId="12" fillId="0" borderId="1" xfId="0" applyNumberFormat="1" applyFont="1" applyFill="1" applyBorder="1" applyAlignment="1" applyProtection="1">
      <alignment horizontal="right"/>
      <protection locked="0"/>
    </xf>
    <xf numFmtId="38" fontId="12" fillId="3" borderId="17" xfId="0" applyNumberFormat="1" applyFont="1" applyFill="1" applyBorder="1" applyAlignment="1" applyProtection="1">
      <alignment horizontal="right" wrapText="1"/>
    </xf>
    <xf numFmtId="38" fontId="12" fillId="3" borderId="17" xfId="0" applyNumberFormat="1" applyFont="1" applyFill="1" applyBorder="1" applyAlignment="1" applyProtection="1">
      <alignment wrapText="1"/>
    </xf>
    <xf numFmtId="38" fontId="12" fillId="3" borderId="1" xfId="0" applyNumberFormat="1" applyFont="1" applyFill="1" applyBorder="1" applyAlignment="1" applyProtection="1">
      <alignment wrapText="1"/>
    </xf>
    <xf numFmtId="38" fontId="12" fillId="3" borderId="18" xfId="0" applyNumberFormat="1" applyFont="1" applyFill="1" applyBorder="1" applyAlignment="1" applyProtection="1">
      <alignment wrapText="1"/>
    </xf>
    <xf numFmtId="0" fontId="17" fillId="0" borderId="0" xfId="0" applyFont="1" applyAlignment="1" applyProtection="1">
      <alignment horizontal="left"/>
      <protection locked="0"/>
    </xf>
    <xf numFmtId="0" fontId="30" fillId="0" borderId="0" xfId="0" applyFont="1" applyAlignment="1" applyProtection="1">
      <alignment horizontal="left" vertical="center"/>
    </xf>
    <xf numFmtId="0" fontId="29" fillId="0" borderId="0" xfId="0" applyFont="1" applyAlignment="1" applyProtection="1">
      <alignment horizontal="left" vertical="center" indent="3"/>
    </xf>
    <xf numFmtId="0" fontId="29" fillId="0" borderId="0" xfId="0" applyFont="1" applyProtection="1">
      <protection locked="0"/>
    </xf>
    <xf numFmtId="166" fontId="12" fillId="0" borderId="1" xfId="0" applyNumberFormat="1" applyFont="1" applyBorder="1" applyAlignment="1" applyProtection="1">
      <alignment horizontal="right"/>
      <protection locked="0"/>
    </xf>
    <xf numFmtId="49" fontId="11" fillId="0" borderId="12" xfId="0" applyNumberFormat="1" applyFont="1" applyBorder="1" applyAlignment="1" applyProtection="1">
      <alignment horizontal="center" wrapText="1"/>
      <protection locked="0"/>
    </xf>
    <xf numFmtId="0" fontId="6" fillId="3" borderId="4" xfId="0" applyFont="1" applyFill="1" applyBorder="1" applyAlignment="1" applyProtection="1">
      <alignment horizontal="left" vertical="center" indent="2"/>
    </xf>
    <xf numFmtId="0" fontId="6" fillId="3" borderId="9" xfId="0" applyFont="1" applyFill="1" applyBorder="1" applyAlignment="1" applyProtection="1">
      <alignment horizontal="left" vertical="center" indent="2"/>
    </xf>
    <xf numFmtId="0" fontId="6" fillId="3" borderId="19" xfId="0" applyFont="1" applyFill="1" applyBorder="1" applyAlignment="1" applyProtection="1">
      <alignment horizontal="left" vertical="center" wrapText="1" indent="2"/>
    </xf>
    <xf numFmtId="0" fontId="6" fillId="3" borderId="20" xfId="0" applyFont="1" applyFill="1" applyBorder="1" applyAlignment="1" applyProtection="1">
      <alignment horizontal="left" vertical="center" wrapText="1" indent="2"/>
    </xf>
    <xf numFmtId="38" fontId="12" fillId="3" borderId="20" xfId="0" applyNumberFormat="1" applyFont="1" applyFill="1" applyBorder="1" applyAlignment="1" applyProtection="1">
      <alignment horizontal="right"/>
    </xf>
    <xf numFmtId="0" fontId="6" fillId="3" borderId="21" xfId="0" applyFont="1" applyFill="1" applyBorder="1" applyAlignment="1" applyProtection="1">
      <alignment horizontal="left" vertical="center" indent="2"/>
    </xf>
    <xf numFmtId="0" fontId="6" fillId="3" borderId="22" xfId="0" applyFont="1" applyFill="1" applyBorder="1" applyAlignment="1" applyProtection="1">
      <alignment horizontal="left" vertical="center" indent="2"/>
    </xf>
    <xf numFmtId="38" fontId="12" fillId="3" borderId="22" xfId="0" applyNumberFormat="1" applyFont="1" applyFill="1" applyBorder="1" applyAlignment="1" applyProtection="1">
      <alignment horizontal="right"/>
    </xf>
    <xf numFmtId="0" fontId="16" fillId="3" borderId="19" xfId="0" applyFont="1" applyFill="1" applyBorder="1" applyAlignment="1" applyProtection="1">
      <alignment horizontal="left" vertical="center" indent="2"/>
    </xf>
    <xf numFmtId="0" fontId="3" fillId="3" borderId="20" xfId="0" applyFont="1" applyFill="1" applyBorder="1" applyAlignment="1" applyProtection="1">
      <alignment vertical="center"/>
    </xf>
    <xf numFmtId="38" fontId="12" fillId="3" borderId="15" xfId="0" applyNumberFormat="1" applyFont="1" applyFill="1" applyBorder="1" applyAlignment="1" applyProtection="1">
      <alignment horizontal="right"/>
    </xf>
    <xf numFmtId="0" fontId="2" fillId="3" borderId="20" xfId="3" applyFont="1" applyFill="1" applyBorder="1" applyAlignment="1">
      <alignment horizontal="center" vertical="center"/>
    </xf>
    <xf numFmtId="0" fontId="2" fillId="0" borderId="12" xfId="4" applyFont="1" applyBorder="1" applyAlignment="1">
      <alignment vertical="center"/>
    </xf>
    <xf numFmtId="0" fontId="2" fillId="0" borderId="17" xfId="4" applyFont="1" applyBorder="1" applyAlignment="1">
      <alignment horizontal="center" vertical="center"/>
    </xf>
    <xf numFmtId="0" fontId="2" fillId="3" borderId="20" xfId="4" applyFont="1" applyFill="1" applyBorder="1" applyAlignment="1">
      <alignment horizontal="center" vertical="center"/>
    </xf>
    <xf numFmtId="0" fontId="6" fillId="3" borderId="23" xfId="4" applyFont="1" applyFill="1" applyBorder="1" applyAlignment="1">
      <alignment vertical="center"/>
    </xf>
    <xf numFmtId="0" fontId="8" fillId="0" borderId="12" xfId="5" applyFont="1" applyBorder="1" applyAlignment="1">
      <alignment vertical="center" wrapText="1"/>
    </xf>
    <xf numFmtId="0" fontId="22" fillId="0" borderId="14" xfId="3" applyFont="1" applyBorder="1" applyAlignment="1">
      <alignment horizontal="center" vertical="top" wrapText="1"/>
    </xf>
    <xf numFmtId="0" fontId="2" fillId="3" borderId="20" xfId="5" applyFont="1" applyFill="1" applyBorder="1" applyAlignment="1">
      <alignment horizontal="center" vertical="center" wrapText="1"/>
    </xf>
    <xf numFmtId="0" fontId="2" fillId="3" borderId="20" xfId="0" applyFont="1" applyFill="1" applyBorder="1" applyAlignment="1">
      <alignment horizontal="left" vertical="center"/>
    </xf>
    <xf numFmtId="0" fontId="8" fillId="0" borderId="12" xfId="5" applyFont="1" applyBorder="1" applyAlignment="1">
      <alignment horizontal="left" vertical="center" wrapText="1"/>
    </xf>
    <xf numFmtId="49" fontId="2" fillId="0" borderId="12" xfId="5" applyNumberFormat="1" applyFont="1" applyBorder="1" applyAlignment="1">
      <alignment horizontal="left" vertical="top" wrapText="1"/>
    </xf>
    <xf numFmtId="0" fontId="2" fillId="0" borderId="14" xfId="6" applyFont="1" applyBorder="1" applyAlignment="1">
      <alignment horizontal="center" vertical="center"/>
    </xf>
    <xf numFmtId="0" fontId="2" fillId="3" borderId="20" xfId="5" applyFont="1" applyFill="1" applyBorder="1" applyAlignment="1">
      <alignment horizontal="center" vertical="center"/>
    </xf>
    <xf numFmtId="0" fontId="2" fillId="3" borderId="20" xfId="0" applyFont="1" applyFill="1" applyBorder="1" applyAlignment="1">
      <alignment vertical="center"/>
    </xf>
    <xf numFmtId="0" fontId="21" fillId="3" borderId="20" xfId="0" applyFont="1" applyFill="1" applyBorder="1" applyAlignment="1">
      <alignment horizontal="center" vertical="center"/>
    </xf>
    <xf numFmtId="0" fontId="6" fillId="3" borderId="23" xfId="6" applyFont="1" applyFill="1" applyBorder="1" applyAlignment="1" applyProtection="1">
      <alignment vertical="center"/>
    </xf>
    <xf numFmtId="0" fontId="2" fillId="3" borderId="20" xfId="6" applyFont="1" applyFill="1" applyBorder="1" applyAlignment="1">
      <alignment horizontal="center" vertical="center"/>
    </xf>
    <xf numFmtId="0" fontId="2" fillId="0" borderId="24" xfId="0" applyFont="1" applyBorder="1" applyAlignment="1" applyProtection="1">
      <alignment horizontal="left" vertical="center"/>
    </xf>
    <xf numFmtId="0" fontId="2" fillId="0" borderId="12" xfId="0" applyFont="1" applyBorder="1" applyAlignment="1" applyProtection="1">
      <alignment vertical="top" wrapText="1"/>
    </xf>
    <xf numFmtId="0" fontId="16" fillId="3" borderId="19" xfId="0" applyFont="1" applyFill="1" applyBorder="1" applyAlignment="1" applyProtection="1">
      <alignment horizontal="left" vertical="center" indent="1"/>
    </xf>
    <xf numFmtId="0" fontId="2" fillId="3" borderId="23" xfId="0" applyFont="1" applyFill="1" applyBorder="1" applyAlignment="1" applyProtection="1">
      <alignment vertical="top" wrapText="1"/>
    </xf>
    <xf numFmtId="0" fontId="2" fillId="3" borderId="20" xfId="0" applyFont="1" applyFill="1" applyBorder="1" applyAlignment="1" applyProtection="1">
      <alignment vertical="top" wrapText="1"/>
    </xf>
    <xf numFmtId="0" fontId="2" fillId="0" borderId="14" xfId="0" applyFont="1" applyBorder="1" applyAlignment="1" applyProtection="1">
      <alignment vertical="top" wrapText="1"/>
    </xf>
    <xf numFmtId="0" fontId="16" fillId="3" borderId="19" xfId="0" applyFont="1" applyFill="1" applyBorder="1" applyAlignment="1" applyProtection="1">
      <alignment horizontal="left" vertical="center"/>
    </xf>
    <xf numFmtId="38" fontId="12" fillId="3" borderId="16" xfId="6" applyNumberFormat="1" applyFont="1" applyFill="1" applyBorder="1" applyAlignment="1" applyProtection="1">
      <alignment horizontal="right"/>
    </xf>
    <xf numFmtId="0" fontId="0" fillId="0" borderId="0" xfId="0" applyAlignment="1" applyProtection="1">
      <alignment horizontal="left" vertical="center" indent="2"/>
      <protection locked="0"/>
    </xf>
    <xf numFmtId="0" fontId="2" fillId="0" borderId="0" xfId="0" applyFont="1" applyAlignment="1" applyProtection="1">
      <alignment horizontal="left" vertical="center" indent="2"/>
    </xf>
    <xf numFmtId="0" fontId="6" fillId="4" borderId="8" xfId="3" applyFont="1" applyFill="1" applyBorder="1" applyAlignment="1">
      <alignment vertical="center" wrapText="1"/>
    </xf>
    <xf numFmtId="0" fontId="2" fillId="4" borderId="9" xfId="3" applyFont="1" applyFill="1" applyBorder="1" applyAlignment="1">
      <alignment horizontal="center" wrapText="1"/>
    </xf>
    <xf numFmtId="0" fontId="6" fillId="4" borderId="12" xfId="4" applyFont="1" applyFill="1" applyBorder="1" applyAlignment="1">
      <alignment horizontal="left" vertical="center" wrapText="1"/>
    </xf>
    <xf numFmtId="0" fontId="2" fillId="4" borderId="14" xfId="4" applyFont="1" applyFill="1" applyBorder="1" applyAlignment="1">
      <alignment vertical="center" wrapText="1"/>
    </xf>
    <xf numFmtId="0" fontId="6" fillId="4" borderId="8" xfId="4" applyFont="1" applyFill="1" applyBorder="1" applyAlignment="1">
      <alignment vertical="center" wrapText="1"/>
    </xf>
    <xf numFmtId="0" fontId="2" fillId="4" borderId="9" xfId="4" applyFont="1" applyFill="1" applyBorder="1" applyAlignment="1">
      <alignment horizontal="center" wrapText="1"/>
    </xf>
    <xf numFmtId="0" fontId="6" fillId="4" borderId="8" xfId="5" applyFont="1" applyFill="1" applyBorder="1" applyAlignment="1">
      <alignment horizontal="left" vertical="center" wrapText="1"/>
    </xf>
    <xf numFmtId="0" fontId="2" fillId="4" borderId="9" xfId="5" applyFont="1" applyFill="1" applyBorder="1" applyAlignment="1">
      <alignment horizontal="center" vertical="center" wrapText="1"/>
    </xf>
    <xf numFmtId="0" fontId="6" fillId="4" borderId="12" xfId="5" applyFont="1" applyFill="1" applyBorder="1" applyAlignment="1">
      <alignment horizontal="left" vertical="center" wrapText="1"/>
    </xf>
    <xf numFmtId="0" fontId="2" fillId="4" borderId="17" xfId="5" applyFont="1" applyFill="1" applyBorder="1" applyAlignment="1">
      <alignment horizontal="center" vertical="center" wrapText="1"/>
    </xf>
    <xf numFmtId="0" fontId="2" fillId="5" borderId="8" xfId="5" applyFont="1" applyFill="1" applyBorder="1" applyAlignment="1">
      <alignment vertical="center" wrapText="1"/>
    </xf>
    <xf numFmtId="0" fontId="2" fillId="5" borderId="1" xfId="5" applyFont="1" applyFill="1" applyBorder="1" applyAlignment="1">
      <alignment horizontal="center" vertical="center" wrapText="1"/>
    </xf>
    <xf numFmtId="0" fontId="2" fillId="5" borderId="8" xfId="5" applyFont="1" applyFill="1" applyBorder="1" applyAlignment="1">
      <alignment horizontal="left" vertical="center" wrapText="1"/>
    </xf>
    <xf numFmtId="0" fontId="2" fillId="5" borderId="8" xfId="5" applyFont="1" applyFill="1" applyBorder="1" applyAlignment="1">
      <alignment horizontal="left" vertical="center"/>
    </xf>
    <xf numFmtId="0" fontId="2" fillId="5" borderId="8" xfId="5" applyFont="1" applyFill="1" applyBorder="1" applyAlignment="1">
      <alignment vertical="center"/>
    </xf>
    <xf numFmtId="0" fontId="2" fillId="5" borderId="1" xfId="0" applyFont="1" applyFill="1" applyBorder="1" applyAlignment="1">
      <alignment horizontal="center" vertical="center"/>
    </xf>
    <xf numFmtId="0" fontId="2" fillId="5" borderId="1" xfId="5" applyFont="1" applyFill="1" applyBorder="1" applyAlignment="1">
      <alignment horizontal="centerContinuous" vertical="center"/>
    </xf>
    <xf numFmtId="0" fontId="2" fillId="5" borderId="1" xfId="5" applyFont="1" applyFill="1" applyBorder="1" applyAlignment="1">
      <alignment horizontal="centerContinuous" vertical="center" wrapText="1"/>
    </xf>
    <xf numFmtId="0" fontId="6" fillId="4" borderId="8" xfId="0" applyFont="1" applyFill="1" applyBorder="1" applyAlignment="1">
      <alignment vertical="center"/>
    </xf>
    <xf numFmtId="0" fontId="2" fillId="4" borderId="1" xfId="0" applyFont="1" applyFill="1" applyBorder="1" applyAlignment="1">
      <alignment horizontal="centerContinuous" vertical="center"/>
    </xf>
    <xf numFmtId="0" fontId="6" fillId="4" borderId="8" xfId="6" applyFont="1" applyFill="1" applyBorder="1" applyAlignment="1">
      <alignment vertical="center" wrapText="1"/>
    </xf>
    <xf numFmtId="0" fontId="2" fillId="4" borderId="1" xfId="6" applyFont="1" applyFill="1" applyBorder="1" applyAlignment="1">
      <alignment horizontal="centerContinuous"/>
    </xf>
    <xf numFmtId="0" fontId="2" fillId="5" borderId="24" xfId="0" applyFont="1" applyFill="1" applyBorder="1" applyAlignment="1" applyProtection="1">
      <alignment vertical="top"/>
    </xf>
    <xf numFmtId="0" fontId="2" fillId="5" borderId="9" xfId="0" applyFont="1" applyFill="1" applyBorder="1" applyAlignment="1" applyProtection="1">
      <alignment vertical="top" wrapText="1"/>
    </xf>
    <xf numFmtId="0" fontId="2" fillId="5" borderId="14" xfId="0" applyFont="1" applyFill="1" applyBorder="1" applyAlignment="1" applyProtection="1">
      <alignment horizontal="center" vertical="top" wrapText="1"/>
    </xf>
    <xf numFmtId="0" fontId="6" fillId="4" borderId="4" xfId="0" applyFont="1" applyFill="1" applyBorder="1" applyAlignment="1" applyProtection="1">
      <alignment horizontal="center" vertical="center"/>
    </xf>
    <xf numFmtId="0" fontId="6" fillId="4" borderId="9" xfId="0" applyFont="1" applyFill="1" applyBorder="1" applyAlignment="1" applyProtection="1">
      <alignment horizontal="center" vertical="center"/>
    </xf>
    <xf numFmtId="0" fontId="6" fillId="4" borderId="4" xfId="0" applyFont="1" applyFill="1" applyBorder="1" applyAlignment="1" applyProtection="1">
      <alignment horizontal="center" vertical="center" wrapText="1"/>
    </xf>
    <xf numFmtId="0" fontId="6" fillId="4" borderId="25" xfId="0" applyFont="1" applyFill="1" applyBorder="1" applyAlignment="1" applyProtection="1">
      <alignment horizontal="left" indent="1"/>
    </xf>
    <xf numFmtId="0" fontId="6" fillId="4" borderId="26" xfId="0" applyFont="1" applyFill="1" applyBorder="1" applyAlignment="1" applyProtection="1">
      <alignment horizontal="left" indent="1"/>
    </xf>
    <xf numFmtId="0" fontId="2" fillId="4" borderId="27" xfId="0" applyFont="1" applyFill="1" applyBorder="1" applyAlignment="1" applyProtection="1">
      <alignment horizontal="center"/>
    </xf>
    <xf numFmtId="0" fontId="6" fillId="4" borderId="4" xfId="0" applyFont="1" applyFill="1" applyBorder="1" applyAlignment="1" applyProtection="1">
      <alignment horizontal="left" indent="1"/>
    </xf>
    <xf numFmtId="0" fontId="6" fillId="4" borderId="8" xfId="0" applyFont="1" applyFill="1" applyBorder="1" applyAlignment="1" applyProtection="1">
      <alignment horizontal="left" indent="1"/>
    </xf>
    <xf numFmtId="0" fontId="2" fillId="4" borderId="9" xfId="0" applyFont="1" applyFill="1" applyBorder="1" applyAlignment="1" applyProtection="1">
      <alignment horizontal="centerContinuous" vertical="center"/>
    </xf>
    <xf numFmtId="0" fontId="2" fillId="4" borderId="9" xfId="0" applyFont="1" applyFill="1" applyBorder="1" applyAlignment="1" applyProtection="1">
      <alignment vertical="center"/>
    </xf>
    <xf numFmtId="0" fontId="14" fillId="0" borderId="0" xfId="0" applyFont="1" applyAlignment="1" applyProtection="1">
      <alignment horizontal="center"/>
    </xf>
    <xf numFmtId="0" fontId="30" fillId="0" borderId="0" xfId="0" applyFont="1" applyAlignment="1" applyProtection="1">
      <alignment vertical="center"/>
      <protection locked="0"/>
    </xf>
    <xf numFmtId="0" fontId="2" fillId="0" borderId="0" xfId="0" applyFont="1" applyAlignment="1" applyProtection="1">
      <alignment vertical="center"/>
      <protection locked="0"/>
    </xf>
    <xf numFmtId="0" fontId="30" fillId="0" borderId="0" xfId="0" applyFont="1" applyAlignment="1" applyProtection="1">
      <alignment horizontal="center" vertical="center"/>
      <protection locked="0"/>
    </xf>
    <xf numFmtId="0" fontId="6" fillId="0" borderId="0" xfId="0" applyFont="1" applyAlignment="1" applyProtection="1">
      <alignment horizontal="center" vertical="center"/>
      <protection locked="0"/>
    </xf>
    <xf numFmtId="0" fontId="30" fillId="0" borderId="0" xfId="0" applyFont="1" applyAlignment="1" applyProtection="1">
      <alignment horizontal="left" vertical="center"/>
      <protection locked="0"/>
    </xf>
    <xf numFmtId="0" fontId="30" fillId="0" borderId="0" xfId="0" applyFont="1" applyAlignment="1" applyProtection="1">
      <alignment horizontal="left" vertical="center" indent="3"/>
      <protection locked="0"/>
    </xf>
    <xf numFmtId="0" fontId="29" fillId="0" borderId="0" xfId="0" applyFont="1" applyAlignment="1" applyProtection="1">
      <alignment horizontal="left" vertical="center" indent="3"/>
      <protection locked="0"/>
    </xf>
    <xf numFmtId="0" fontId="30" fillId="0" borderId="0" xfId="0" applyFont="1" applyProtection="1">
      <protection locked="0"/>
    </xf>
    <xf numFmtId="0" fontId="13" fillId="0" borderId="0" xfId="0" applyFont="1" applyAlignment="1">
      <alignment horizontal="center" vertical="center"/>
    </xf>
    <xf numFmtId="0" fontId="13" fillId="0" borderId="0" xfId="0" applyFont="1"/>
    <xf numFmtId="0" fontId="13" fillId="0" borderId="0" xfId="0" applyFont="1" applyAlignment="1">
      <alignment horizontal="left" vertical="center" wrapText="1"/>
    </xf>
    <xf numFmtId="0" fontId="13" fillId="0" borderId="0" xfId="0" applyFont="1" applyAlignment="1">
      <alignment horizontal="center"/>
    </xf>
    <xf numFmtId="0" fontId="5" fillId="0" borderId="28" xfId="0" applyFont="1" applyBorder="1" applyAlignment="1">
      <alignment horizontal="center" vertical="top"/>
    </xf>
    <xf numFmtId="38" fontId="5" fillId="0" borderId="29" xfId="0" applyNumberFormat="1" applyFont="1" applyBorder="1" applyAlignment="1">
      <alignment horizontal="center" vertical="top"/>
    </xf>
    <xf numFmtId="38" fontId="5" fillId="0" borderId="28" xfId="0" applyNumberFormat="1" applyFont="1" applyBorder="1" applyAlignment="1">
      <alignment horizontal="center" vertical="top"/>
    </xf>
    <xf numFmtId="38" fontId="5" fillId="0" borderId="30" xfId="0" applyNumberFormat="1" applyFont="1" applyBorder="1" applyAlignment="1">
      <alignment horizontal="center" vertical="top"/>
    </xf>
    <xf numFmtId="0" fontId="13" fillId="0" borderId="30" xfId="0" applyFont="1" applyBorder="1" applyAlignment="1">
      <alignment horizontal="left" vertical="center" wrapText="1"/>
    </xf>
    <xf numFmtId="38" fontId="13" fillId="0" borderId="31" xfId="0" applyNumberFormat="1" applyFont="1" applyBorder="1" applyAlignment="1" applyProtection="1">
      <alignment horizontal="center"/>
      <protection locked="0"/>
    </xf>
    <xf numFmtId="38" fontId="13" fillId="0" borderId="32" xfId="0" applyNumberFormat="1" applyFont="1" applyBorder="1" applyAlignment="1" applyProtection="1">
      <alignment horizontal="center"/>
      <protection locked="0"/>
    </xf>
    <xf numFmtId="0" fontId="13" fillId="0" borderId="0" xfId="0" applyFont="1" applyAlignment="1">
      <alignment horizontal="left" vertical="center" wrapText="1" indent="1"/>
    </xf>
    <xf numFmtId="0" fontId="13" fillId="0" borderId="0" xfId="0" applyFont="1" applyAlignment="1">
      <alignment horizontal="left" indent="1"/>
    </xf>
    <xf numFmtId="0" fontId="32" fillId="0" borderId="0" xfId="0" applyFont="1" applyAlignment="1">
      <alignment horizontal="left" indent="1"/>
    </xf>
    <xf numFmtId="0" fontId="13" fillId="0" borderId="32" xfId="0" applyFont="1" applyBorder="1" applyAlignment="1">
      <alignment horizontal="left" vertical="center" wrapText="1" indent="1"/>
    </xf>
    <xf numFmtId="0" fontId="13" fillId="0" borderId="29" xfId="0" applyFont="1" applyBorder="1" applyAlignment="1">
      <alignment horizontal="left" vertical="center" wrapText="1" indent="1"/>
    </xf>
    <xf numFmtId="0" fontId="13" fillId="0" borderId="0" xfId="0" applyFont="1" applyAlignment="1" applyProtection="1">
      <alignment horizontal="left" vertical="center" wrapText="1" indent="1"/>
      <protection locked="0"/>
    </xf>
    <xf numFmtId="0" fontId="13" fillId="0" borderId="0" xfId="0" applyFont="1" applyAlignment="1" applyProtection="1">
      <alignment horizontal="left" indent="1"/>
      <protection locked="0"/>
    </xf>
    <xf numFmtId="0" fontId="5" fillId="0" borderId="0" xfId="0" applyFont="1" applyAlignment="1" applyProtection="1">
      <alignment vertical="center"/>
    </xf>
    <xf numFmtId="0" fontId="16" fillId="3" borderId="9" xfId="4" applyFont="1" applyFill="1" applyBorder="1" applyAlignment="1">
      <alignment horizontal="center" vertical="center" wrapText="1"/>
    </xf>
    <xf numFmtId="0" fontId="6" fillId="3" borderId="23" xfId="5" applyFont="1" applyFill="1" applyBorder="1" applyAlignment="1">
      <alignment horizontal="left" vertical="center" wrapText="1" indent="2"/>
    </xf>
    <xf numFmtId="0" fontId="6" fillId="3" borderId="23" xfId="5" applyFont="1" applyFill="1" applyBorder="1" applyAlignment="1">
      <alignment horizontal="left" vertical="center" indent="2"/>
    </xf>
    <xf numFmtId="0" fontId="6" fillId="3" borderId="23" xfId="3" applyFont="1" applyFill="1" applyBorder="1" applyAlignment="1">
      <alignment horizontal="left" vertical="center" indent="2"/>
    </xf>
    <xf numFmtId="0" fontId="16" fillId="3" borderId="8" xfId="4" applyFont="1" applyFill="1" applyBorder="1" applyAlignment="1">
      <alignment horizontal="left" vertical="center" wrapText="1" indent="2"/>
    </xf>
    <xf numFmtId="0" fontId="6" fillId="3" borderId="23" xfId="4" applyFont="1" applyFill="1" applyBorder="1" applyAlignment="1">
      <alignment horizontal="left" vertical="center" wrapText="1" indent="2"/>
    </xf>
    <xf numFmtId="38" fontId="12" fillId="6" borderId="1" xfId="4" applyNumberFormat="1" applyFont="1" applyFill="1" applyBorder="1" applyAlignment="1" applyProtection="1">
      <alignment horizontal="right"/>
      <protection locked="0"/>
    </xf>
    <xf numFmtId="0" fontId="16" fillId="0" borderId="7" xfId="3" applyFont="1" applyBorder="1" applyAlignment="1">
      <alignment horizontal="center" vertical="center"/>
    </xf>
    <xf numFmtId="49" fontId="16" fillId="0" borderId="7" xfId="3" applyNumberFormat="1" applyFont="1" applyBorder="1" applyAlignment="1">
      <alignment horizontal="center" vertical="center"/>
    </xf>
    <xf numFmtId="0" fontId="16" fillId="0" borderId="17" xfId="3" applyFont="1" applyBorder="1" applyAlignment="1">
      <alignment horizontal="center" vertical="center" wrapText="1"/>
    </xf>
    <xf numFmtId="49" fontId="16" fillId="0" borderId="2" xfId="3" applyNumberFormat="1" applyFont="1" applyBorder="1" applyAlignment="1">
      <alignment horizontal="center" vertical="center"/>
    </xf>
    <xf numFmtId="49" fontId="16" fillId="0" borderId="2" xfId="3" applyNumberFormat="1" applyFont="1" applyBorder="1" applyAlignment="1">
      <alignment horizontal="center" vertical="center" wrapText="1"/>
    </xf>
    <xf numFmtId="0" fontId="16" fillId="0" borderId="0" xfId="3" applyFont="1" applyBorder="1" applyAlignment="1">
      <alignment horizontal="center" vertical="center" wrapText="1"/>
    </xf>
    <xf numFmtId="0" fontId="2" fillId="0" borderId="9" xfId="4" applyFont="1" applyBorder="1" applyAlignment="1">
      <alignment horizontal="center" vertical="center"/>
    </xf>
    <xf numFmtId="38" fontId="12" fillId="2" borderId="17" xfId="4" applyNumberFormat="1" applyFont="1" applyFill="1" applyBorder="1" applyAlignment="1" applyProtection="1">
      <alignment horizontal="right"/>
    </xf>
    <xf numFmtId="0" fontId="2" fillId="0" borderId="33" xfId="3" applyFont="1" applyBorder="1" applyAlignment="1">
      <alignment horizontal="center" vertical="center"/>
    </xf>
    <xf numFmtId="0" fontId="6" fillId="3" borderId="23" xfId="6" applyFont="1" applyFill="1" applyBorder="1" applyAlignment="1">
      <alignment horizontal="left" vertical="center" indent="2"/>
    </xf>
    <xf numFmtId="0" fontId="2" fillId="0" borderId="8" xfId="6" applyFont="1" applyBorder="1" applyAlignment="1">
      <alignment vertical="center" wrapText="1"/>
    </xf>
    <xf numFmtId="0" fontId="11" fillId="0" borderId="0" xfId="0" applyFont="1" applyAlignment="1" applyProtection="1">
      <alignment horizontal="center" vertical="center"/>
    </xf>
    <xf numFmtId="0" fontId="6" fillId="0" borderId="0" xfId="0" applyFont="1" applyAlignment="1" applyProtection="1">
      <alignment horizontal="left" vertical="center"/>
      <protection locked="0"/>
    </xf>
    <xf numFmtId="0" fontId="12" fillId="0" borderId="0" xfId="0" applyFont="1" applyProtection="1"/>
    <xf numFmtId="0" fontId="33" fillId="0" borderId="0" xfId="0" applyFont="1" applyAlignment="1" applyProtection="1">
      <alignment horizontal="center" vertical="center"/>
      <protection locked="0"/>
    </xf>
    <xf numFmtId="0" fontId="11" fillId="0" borderId="0" xfId="0" applyFont="1" applyAlignment="1" applyProtection="1">
      <alignment horizontal="center"/>
      <protection locked="0"/>
    </xf>
    <xf numFmtId="0" fontId="34" fillId="0" borderId="0" xfId="0" applyFont="1" applyAlignment="1" applyProtection="1">
      <alignment horizontal="center"/>
      <protection locked="0"/>
    </xf>
    <xf numFmtId="0" fontId="34" fillId="0" borderId="0" xfId="0" applyFont="1" applyAlignment="1" applyProtection="1">
      <alignment horizontal="center" vertical="center"/>
      <protection locked="0"/>
    </xf>
    <xf numFmtId="0" fontId="6" fillId="0" borderId="12" xfId="6" applyFont="1" applyBorder="1" applyAlignment="1" applyProtection="1">
      <alignment vertical="center"/>
      <protection locked="0"/>
    </xf>
    <xf numFmtId="38" fontId="12" fillId="2" borderId="17" xfId="4" applyNumberFormat="1" applyFont="1" applyFill="1" applyBorder="1" applyAlignment="1" applyProtection="1">
      <alignment horizontal="right"/>
      <protection locked="0"/>
    </xf>
    <xf numFmtId="38" fontId="12" fillId="6" borderId="15" xfId="4" applyNumberFormat="1" applyFont="1" applyFill="1" applyBorder="1" applyAlignment="1" applyProtection="1">
      <alignment horizontal="right"/>
    </xf>
    <xf numFmtId="38" fontId="16" fillId="0" borderId="4" xfId="0" applyNumberFormat="1" applyFont="1" applyBorder="1" applyAlignment="1" applyProtection="1">
      <alignment vertical="center"/>
    </xf>
    <xf numFmtId="0" fontId="0" fillId="0" borderId="9" xfId="0" applyBorder="1" applyAlignment="1">
      <alignment vertical="center"/>
    </xf>
    <xf numFmtId="0" fontId="13" fillId="0" borderId="0" xfId="1" applyFont="1" applyBorder="1" applyAlignment="1" applyProtection="1">
      <alignment horizontal="right" vertical="center"/>
    </xf>
    <xf numFmtId="0" fontId="13" fillId="0" borderId="0" xfId="0" applyFont="1" applyAlignment="1">
      <alignment horizontal="right" vertical="center"/>
    </xf>
    <xf numFmtId="38" fontId="12" fillId="7" borderId="17" xfId="0" applyNumberFormat="1" applyFont="1" applyFill="1" applyBorder="1" applyAlignment="1" applyProtection="1">
      <alignment horizontal="right" wrapText="1"/>
    </xf>
    <xf numFmtId="38" fontId="12" fillId="3" borderId="16" xfId="0" applyNumberFormat="1" applyFont="1" applyFill="1" applyBorder="1" applyAlignment="1" applyProtection="1">
      <alignment vertical="center" wrapText="1"/>
    </xf>
    <xf numFmtId="38" fontId="12" fillId="7" borderId="16" xfId="0" applyNumberFormat="1" applyFont="1" applyFill="1" applyBorder="1" applyAlignment="1" applyProtection="1">
      <alignment vertical="center" wrapText="1"/>
    </xf>
    <xf numFmtId="0" fontId="3" fillId="0" borderId="0" xfId="0" applyFont="1" applyAlignment="1" applyProtection="1">
      <alignment horizontal="center" vertical="center"/>
    </xf>
    <xf numFmtId="165" fontId="17" fillId="0" borderId="0" xfId="0" applyNumberFormat="1" applyFont="1" applyBorder="1" applyAlignment="1" applyProtection="1"/>
    <xf numFmtId="0" fontId="0" fillId="0" borderId="9" xfId="0" applyBorder="1" applyAlignment="1" applyProtection="1">
      <alignment vertical="center"/>
    </xf>
    <xf numFmtId="38" fontId="12" fillId="0" borderId="1" xfId="0" applyNumberFormat="1" applyFont="1" applyFill="1" applyBorder="1" applyAlignment="1" applyProtection="1">
      <alignment horizontal="right"/>
    </xf>
    <xf numFmtId="0" fontId="13" fillId="0" borderId="0" xfId="0" applyFont="1" applyBorder="1" applyAlignment="1" applyProtection="1"/>
    <xf numFmtId="0" fontId="2" fillId="0" borderId="34" xfId="0" applyFont="1" applyBorder="1" applyAlignment="1" applyProtection="1">
      <alignment horizontal="center" vertical="center"/>
      <protection locked="0"/>
    </xf>
    <xf numFmtId="10" fontId="12" fillId="0" borderId="1" xfId="0" applyNumberFormat="1" applyFont="1" applyFill="1" applyBorder="1" applyAlignment="1" applyProtection="1">
      <alignment horizontal="right" vertical="center"/>
    </xf>
    <xf numFmtId="0" fontId="7" fillId="0" borderId="0" xfId="0" applyFont="1" applyProtection="1"/>
    <xf numFmtId="0" fontId="35" fillId="0" borderId="0" xfId="2" applyBorder="1" applyProtection="1">
      <protection locked="0"/>
    </xf>
    <xf numFmtId="0" fontId="35" fillId="0" borderId="0" xfId="2"/>
    <xf numFmtId="0" fontId="9" fillId="0" borderId="35" xfId="2" applyFont="1" applyBorder="1" applyAlignment="1" applyProtection="1">
      <alignment horizontal="center"/>
      <protection locked="0"/>
    </xf>
    <xf numFmtId="0" fontId="9" fillId="0" borderId="36" xfId="2" applyFont="1" applyBorder="1" applyAlignment="1" applyProtection="1">
      <alignment horizontal="center"/>
      <protection locked="0"/>
    </xf>
    <xf numFmtId="0" fontId="2" fillId="0" borderId="0" xfId="2" applyFont="1" applyProtection="1">
      <protection locked="0"/>
    </xf>
    <xf numFmtId="0" fontId="2" fillId="0" borderId="37" xfId="2" applyFont="1" applyBorder="1" applyProtection="1">
      <protection locked="0"/>
    </xf>
    <xf numFmtId="0" fontId="2" fillId="0" borderId="38" xfId="2" applyFont="1" applyBorder="1" applyProtection="1">
      <protection locked="0"/>
    </xf>
    <xf numFmtId="0" fontId="35" fillId="0" borderId="0" xfId="2" applyProtection="1">
      <protection locked="0"/>
    </xf>
    <xf numFmtId="0" fontId="35" fillId="0" borderId="0" xfId="2" applyAlignment="1" applyProtection="1">
      <alignment horizontal="left" vertical="center" indent="2"/>
      <protection locked="0"/>
    </xf>
    <xf numFmtId="0" fontId="6" fillId="0" borderId="0" xfId="2" applyFont="1" applyAlignment="1">
      <alignment horizontal="center" vertical="center"/>
    </xf>
    <xf numFmtId="0" fontId="29" fillId="0" borderId="0" xfId="2" applyFont="1" applyProtection="1">
      <protection locked="0"/>
    </xf>
    <xf numFmtId="0" fontId="2" fillId="0" borderId="0" xfId="2" applyFont="1" applyAlignment="1">
      <alignment horizontal="right" vertical="top"/>
    </xf>
    <xf numFmtId="0" fontId="25" fillId="0" borderId="0" xfId="2" applyFont="1"/>
    <xf numFmtId="0" fontId="12" fillId="0" borderId="0" xfId="2" applyFont="1"/>
    <xf numFmtId="0" fontId="12" fillId="0" borderId="0" xfId="2" applyFont="1" applyAlignment="1">
      <alignment horizontal="right" vertical="top"/>
    </xf>
    <xf numFmtId="0" fontId="2" fillId="0" borderId="39" xfId="2" applyFont="1" applyBorder="1" applyAlignment="1">
      <alignment horizontal="left" vertical="center"/>
    </xf>
    <xf numFmtId="0" fontId="2" fillId="0" borderId="0" xfId="2" applyFont="1" applyBorder="1" applyAlignment="1">
      <alignment horizontal="left" vertical="center"/>
    </xf>
    <xf numFmtId="0" fontId="2" fillId="0" borderId="39" xfId="2" applyFont="1" applyBorder="1"/>
    <xf numFmtId="0" fontId="2" fillId="0" borderId="39" xfId="2" applyFont="1" applyBorder="1" applyAlignment="1">
      <alignment horizontal="left" textRotation="180"/>
    </xf>
    <xf numFmtId="0" fontId="6" fillId="0" borderId="40" xfId="2" applyFont="1" applyBorder="1" applyAlignment="1">
      <alignment horizontal="left" wrapText="1"/>
    </xf>
    <xf numFmtId="165" fontId="6" fillId="0" borderId="0" xfId="2" applyNumberFormat="1" applyFont="1" applyBorder="1" applyAlignment="1">
      <alignment horizontal="left" vertical="center" indent="1"/>
    </xf>
    <xf numFmtId="165" fontId="6" fillId="0" borderId="40" xfId="2" applyNumberFormat="1" applyFont="1" applyBorder="1" applyAlignment="1">
      <alignment horizontal="left"/>
    </xf>
    <xf numFmtId="0" fontId="2" fillId="0" borderId="40" xfId="2" applyFont="1" applyBorder="1" applyAlignment="1">
      <alignment horizontal="left" textRotation="180"/>
    </xf>
    <xf numFmtId="0" fontId="2" fillId="0" borderId="40" xfId="2" applyFont="1" applyBorder="1"/>
    <xf numFmtId="0" fontId="9" fillId="0" borderId="41" xfId="2" applyFont="1" applyBorder="1" applyAlignment="1">
      <alignment horizontal="center"/>
    </xf>
    <xf numFmtId="0" fontId="9" fillId="0" borderId="42" xfId="2" applyFont="1" applyBorder="1" applyAlignment="1">
      <alignment horizontal="center"/>
    </xf>
    <xf numFmtId="0" fontId="9" fillId="0" borderId="2" xfId="2" applyFont="1" applyBorder="1" applyAlignment="1">
      <alignment horizontal="center"/>
    </xf>
    <xf numFmtId="0" fontId="9" fillId="0" borderId="43" xfId="2" applyFont="1" applyBorder="1" applyAlignment="1">
      <alignment horizontal="center"/>
    </xf>
    <xf numFmtId="0" fontId="2" fillId="0" borderId="44" xfId="2" applyFont="1" applyBorder="1" applyProtection="1">
      <protection locked="0"/>
    </xf>
    <xf numFmtId="0" fontId="2" fillId="0" borderId="0" xfId="2" applyFont="1" applyBorder="1" applyProtection="1">
      <protection locked="0"/>
    </xf>
    <xf numFmtId="0" fontId="2" fillId="0" borderId="2" xfId="2" applyFont="1" applyBorder="1" applyProtection="1">
      <protection locked="0"/>
    </xf>
    <xf numFmtId="0" fontId="2" fillId="0" borderId="44" xfId="2" applyFont="1" applyBorder="1" applyAlignment="1" applyProtection="1">
      <alignment horizontal="left" vertical="center" indent="1"/>
      <protection locked="0"/>
    </xf>
    <xf numFmtId="0" fontId="2" fillId="0" borderId="0" xfId="2" applyFont="1" applyBorder="1" applyAlignment="1" applyProtection="1">
      <alignment horizontal="left" indent="1"/>
      <protection locked="0"/>
    </xf>
    <xf numFmtId="0" fontId="2" fillId="0" borderId="44" xfId="2" applyFont="1" applyBorder="1" applyAlignment="1" applyProtection="1">
      <alignment horizontal="left" vertical="center"/>
      <protection locked="0"/>
    </xf>
    <xf numFmtId="0" fontId="9" fillId="0" borderId="44" xfId="2" applyFont="1" applyBorder="1" applyAlignment="1" applyProtection="1">
      <alignment horizontal="left" vertical="center"/>
      <protection locked="0"/>
    </xf>
    <xf numFmtId="0" fontId="9" fillId="0" borderId="0" xfId="2" applyFont="1" applyBorder="1" applyAlignment="1" applyProtection="1">
      <alignment horizontal="left"/>
      <protection locked="0"/>
    </xf>
    <xf numFmtId="49" fontId="2" fillId="0" borderId="44" xfId="2" applyNumberFormat="1" applyFont="1" applyBorder="1" applyAlignment="1" applyProtection="1">
      <alignment horizontal="left" vertical="center" indent="1"/>
      <protection locked="0"/>
    </xf>
    <xf numFmtId="49" fontId="2" fillId="0" borderId="0" xfId="2" applyNumberFormat="1" applyFont="1" applyBorder="1" applyAlignment="1" applyProtection="1">
      <alignment horizontal="left" indent="1"/>
      <protection locked="0"/>
    </xf>
    <xf numFmtId="0" fontId="2" fillId="0" borderId="45" xfId="2" applyFont="1" applyBorder="1" applyAlignment="1" applyProtection="1">
      <alignment horizontal="left" vertical="center" indent="1"/>
      <protection locked="0"/>
    </xf>
    <xf numFmtId="0" fontId="2" fillId="0" borderId="46" xfId="2" applyFont="1" applyBorder="1" applyAlignment="1" applyProtection="1">
      <alignment horizontal="left" indent="1"/>
      <protection locked="0"/>
    </xf>
    <xf numFmtId="0" fontId="2" fillId="0" borderId="18" xfId="2" applyFont="1" applyBorder="1" applyProtection="1">
      <protection locked="0"/>
    </xf>
    <xf numFmtId="0" fontId="2" fillId="0" borderId="0" xfId="2" applyFont="1" applyBorder="1" applyAlignment="1" applyProtection="1">
      <alignment horizontal="left" vertical="center" indent="1"/>
      <protection locked="0"/>
    </xf>
    <xf numFmtId="0" fontId="6" fillId="0" borderId="0" xfId="2" applyFont="1" applyBorder="1" applyAlignment="1">
      <alignment horizontal="center" vertical="center"/>
    </xf>
    <xf numFmtId="0" fontId="2" fillId="0" borderId="0" xfId="2" applyFont="1" applyBorder="1" applyAlignment="1">
      <alignment horizontal="center" vertical="center"/>
    </xf>
    <xf numFmtId="0" fontId="2" fillId="0" borderId="5" xfId="2" applyFont="1" applyBorder="1"/>
    <xf numFmtId="0" fontId="2" fillId="0" borderId="44" xfId="2" applyFont="1" applyBorder="1" applyAlignment="1"/>
    <xf numFmtId="0" fontId="2" fillId="0" borderId="2" xfId="2" applyFont="1" applyBorder="1" applyAlignment="1"/>
    <xf numFmtId="0" fontId="2" fillId="0" borderId="5" xfId="2" applyFont="1" applyBorder="1" applyAlignment="1"/>
    <xf numFmtId="49" fontId="2" fillId="0" borderId="44" xfId="2" applyNumberFormat="1" applyFont="1" applyBorder="1" applyAlignment="1" applyProtection="1">
      <alignment horizontal="left"/>
      <protection locked="0"/>
    </xf>
    <xf numFmtId="49" fontId="2" fillId="0" borderId="2" xfId="2" applyNumberFormat="1" applyFont="1" applyBorder="1" applyAlignment="1" applyProtection="1">
      <alignment horizontal="left"/>
      <protection locked="0"/>
    </xf>
    <xf numFmtId="49" fontId="2" fillId="0" borderId="44" xfId="2" applyNumberFormat="1" applyFont="1" applyBorder="1" applyAlignment="1" applyProtection="1">
      <alignment horizontal="left" vertical="center" indent="2"/>
      <protection locked="0"/>
    </xf>
    <xf numFmtId="0" fontId="9" fillId="0" borderId="44" xfId="2" applyFont="1" applyBorder="1" applyAlignment="1">
      <alignment horizontal="left"/>
    </xf>
    <xf numFmtId="0" fontId="9" fillId="0" borderId="2" xfId="2" applyFont="1" applyBorder="1" applyAlignment="1">
      <alignment horizontal="left"/>
    </xf>
    <xf numFmtId="49" fontId="2" fillId="0" borderId="45" xfId="2" applyNumberFormat="1" applyFont="1" applyBorder="1" applyAlignment="1" applyProtection="1">
      <alignment horizontal="left"/>
      <protection locked="0"/>
    </xf>
    <xf numFmtId="49" fontId="2" fillId="0" borderId="18" xfId="2" applyNumberFormat="1" applyFont="1" applyBorder="1" applyAlignment="1" applyProtection="1">
      <alignment horizontal="left"/>
      <protection locked="0"/>
    </xf>
    <xf numFmtId="0" fontId="2" fillId="0" borderId="18" xfId="2" applyFont="1" applyBorder="1" applyAlignment="1"/>
    <xf numFmtId="49" fontId="2" fillId="0" borderId="47" xfId="2" applyNumberFormat="1" applyFont="1" applyBorder="1" applyAlignment="1" applyProtection="1">
      <alignment horizontal="left"/>
      <protection locked="0"/>
    </xf>
    <xf numFmtId="0" fontId="2" fillId="0" borderId="47" xfId="2" applyFont="1" applyBorder="1" applyAlignment="1"/>
    <xf numFmtId="0" fontId="2" fillId="0" borderId="0" xfId="2" applyFont="1" applyAlignment="1"/>
    <xf numFmtId="0" fontId="35" fillId="0" borderId="24" xfId="2" applyBorder="1" applyProtection="1">
      <protection locked="0"/>
    </xf>
    <xf numFmtId="0" fontId="35" fillId="0" borderId="48" xfId="2" applyBorder="1" applyProtection="1">
      <protection locked="0"/>
    </xf>
    <xf numFmtId="4" fontId="9" fillId="0" borderId="52" xfId="2" applyNumberFormat="1" applyFont="1" applyBorder="1" applyAlignment="1" applyProtection="1">
      <alignment horizontal="center" vertical="center"/>
      <protection locked="0"/>
    </xf>
    <xf numFmtId="38" fontId="2" fillId="0" borderId="53" xfId="2" applyNumberFormat="1" applyFont="1" applyBorder="1" applyAlignment="1" applyProtection="1">
      <protection locked="0"/>
    </xf>
    <xf numFmtId="38" fontId="2" fillId="0" borderId="54" xfId="2" applyNumberFormat="1" applyFont="1" applyBorder="1" applyAlignment="1" applyProtection="1">
      <protection locked="0"/>
    </xf>
    <xf numFmtId="0" fontId="9" fillId="0" borderId="55" xfId="2" applyFont="1" applyBorder="1" applyAlignment="1" applyProtection="1">
      <alignment horizontal="center" vertical="center"/>
      <protection locked="0"/>
    </xf>
    <xf numFmtId="0" fontId="2" fillId="0" borderId="56" xfId="2" applyFont="1" applyBorder="1" applyAlignment="1" applyProtection="1">
      <alignment horizontal="left" vertical="center" indent="1"/>
      <protection locked="0"/>
    </xf>
    <xf numFmtId="0" fontId="2" fillId="0" borderId="57" xfId="2" applyFont="1" applyBorder="1" applyAlignment="1" applyProtection="1">
      <alignment horizontal="left" vertical="center" indent="1"/>
      <protection locked="0"/>
    </xf>
    <xf numFmtId="38" fontId="2" fillId="0" borderId="1" xfId="0" applyNumberFormat="1" applyFont="1" applyFill="1" applyBorder="1" applyAlignment="1" applyProtection="1">
      <alignment horizontal="right" vertical="center" wrapText="1"/>
    </xf>
    <xf numFmtId="0" fontId="7" fillId="0" borderId="0" xfId="0" applyFont="1" applyAlignment="1" applyProtection="1">
      <alignment horizontal="center" vertical="center"/>
    </xf>
    <xf numFmtId="0" fontId="6" fillId="0" borderId="4" xfId="0" applyFont="1" applyBorder="1" applyAlignment="1" applyProtection="1">
      <alignment vertical="center"/>
    </xf>
    <xf numFmtId="0" fontId="0" fillId="0" borderId="0" xfId="0" applyAlignment="1">
      <alignment horizontal="left" vertical="center"/>
    </xf>
    <xf numFmtId="0" fontId="36" fillId="0" borderId="0" xfId="2" applyFont="1" applyAlignment="1" applyProtection="1">
      <alignment horizontal="left" vertical="center"/>
      <protection locked="0"/>
    </xf>
    <xf numFmtId="0" fontId="36" fillId="0" borderId="0" xfId="0" applyFont="1"/>
    <xf numFmtId="0" fontId="17" fillId="0" borderId="0" xfId="0" applyFont="1" applyAlignment="1" applyProtection="1">
      <alignment horizontal="left" vertical="center"/>
      <protection locked="0"/>
    </xf>
    <xf numFmtId="38" fontId="12" fillId="8" borderId="1" xfId="5" applyNumberFormat="1" applyFont="1" applyFill="1" applyBorder="1" applyAlignment="1" applyProtection="1">
      <alignment horizontal="right"/>
      <protection locked="0"/>
    </xf>
    <xf numFmtId="0" fontId="0" fillId="0" borderId="0" xfId="0" applyAlignment="1">
      <alignment horizontal="left" vertical="center"/>
    </xf>
    <xf numFmtId="3" fontId="2" fillId="0" borderId="38" xfId="2" applyNumberFormat="1" applyFont="1" applyBorder="1" applyProtection="1">
      <protection locked="0"/>
    </xf>
    <xf numFmtId="0" fontId="11" fillId="0" borderId="0" xfId="0" applyFont="1" applyAlignment="1" applyProtection="1">
      <alignment horizontal="center" vertical="center"/>
    </xf>
    <xf numFmtId="0" fontId="12" fillId="0" borderId="0" xfId="0" applyFont="1" applyAlignment="1" applyProtection="1">
      <alignment horizontal="center" vertical="center"/>
    </xf>
    <xf numFmtId="0" fontId="6" fillId="0" borderId="4" xfId="0" applyFont="1" applyBorder="1" applyAlignment="1" applyProtection="1">
      <alignment horizontal="left" vertical="center" wrapText="1"/>
    </xf>
    <xf numFmtId="0" fontId="0" fillId="0" borderId="9" xfId="0" applyBorder="1" applyAlignment="1" applyProtection="1">
      <alignment horizontal="left" vertical="center" wrapText="1"/>
    </xf>
    <xf numFmtId="0" fontId="17" fillId="0" borderId="8" xfId="0" applyFont="1" applyBorder="1" applyAlignment="1" applyProtection="1">
      <alignment horizontal="left" indent="1"/>
      <protection locked="0"/>
    </xf>
    <xf numFmtId="0" fontId="13" fillId="0" borderId="8" xfId="0" applyFont="1" applyBorder="1" applyAlignment="1" applyProtection="1">
      <alignment horizontal="left" indent="1"/>
      <protection locked="0"/>
    </xf>
    <xf numFmtId="165" fontId="17" fillId="0" borderId="8" xfId="0" applyNumberFormat="1" applyFont="1" applyBorder="1" applyAlignment="1" applyProtection="1">
      <alignment horizontal="left" indent="1"/>
      <protection locked="0"/>
    </xf>
    <xf numFmtId="0" fontId="13" fillId="0" borderId="8" xfId="0" applyFont="1" applyBorder="1" applyAlignment="1" applyProtection="1">
      <alignment horizontal="left"/>
      <protection locked="0"/>
    </xf>
    <xf numFmtId="0" fontId="3" fillId="0" borderId="4" xfId="0" applyFont="1" applyBorder="1" applyAlignment="1" applyProtection="1">
      <alignment vertical="center" wrapText="1"/>
    </xf>
    <xf numFmtId="0" fontId="0" fillId="0" borderId="9" xfId="0" applyBorder="1" applyAlignment="1">
      <alignment vertical="center" wrapText="1"/>
    </xf>
    <xf numFmtId="0" fontId="11" fillId="0" borderId="12" xfId="2" applyFont="1" applyBorder="1" applyAlignment="1" applyProtection="1">
      <alignment horizontal="center" wrapText="1"/>
      <protection locked="0"/>
    </xf>
    <xf numFmtId="0" fontId="0" fillId="0" borderId="9" xfId="0" applyBorder="1" applyAlignment="1">
      <alignment horizontal="left" vertical="center" wrapText="1"/>
    </xf>
    <xf numFmtId="0" fontId="11" fillId="0" borderId="0" xfId="0" applyFont="1" applyAlignment="1" applyProtection="1">
      <alignment horizontal="center"/>
    </xf>
    <xf numFmtId="0" fontId="34" fillId="0" borderId="0" xfId="0" applyFont="1" applyAlignment="1" applyProtection="1">
      <alignment horizontal="center"/>
    </xf>
    <xf numFmtId="0" fontId="2" fillId="0" borderId="0" xfId="0" applyFont="1" applyAlignment="1" applyProtection="1">
      <alignment horizontal="center" vertical="center"/>
    </xf>
    <xf numFmtId="0" fontId="0" fillId="0" borderId="0" xfId="0" applyAlignment="1">
      <alignment horizontal="center" vertical="center"/>
    </xf>
    <xf numFmtId="167" fontId="34" fillId="0" borderId="0" xfId="0" applyNumberFormat="1" applyFont="1" applyAlignment="1" applyProtection="1">
      <alignment horizontal="center" vertical="center"/>
      <protection locked="0"/>
    </xf>
    <xf numFmtId="167" fontId="0" fillId="0" borderId="0" xfId="0" applyNumberFormat="1" applyAlignment="1">
      <alignment horizontal="center" vertical="center"/>
    </xf>
    <xf numFmtId="0" fontId="6" fillId="0" borderId="4" xfId="0" applyFont="1" applyBorder="1" applyAlignment="1" applyProtection="1">
      <alignment horizontal="left" vertical="center"/>
    </xf>
    <xf numFmtId="0" fontId="0" fillId="0" borderId="9" xfId="0" applyBorder="1" applyAlignment="1">
      <alignment horizontal="left" vertical="center"/>
    </xf>
    <xf numFmtId="0" fontId="3" fillId="0" borderId="49" xfId="0" applyFont="1" applyBorder="1" applyAlignment="1">
      <alignment horizontal="left" vertical="center" wrapText="1"/>
    </xf>
    <xf numFmtId="0" fontId="0" fillId="0" borderId="50" xfId="0" applyBorder="1" applyAlignment="1">
      <alignment horizontal="left" vertical="center" wrapText="1"/>
    </xf>
    <xf numFmtId="0" fontId="11" fillId="0" borderId="0" xfId="0" applyFont="1" applyAlignment="1" applyProtection="1">
      <alignment horizontal="center" vertical="center"/>
      <protection locked="0"/>
    </xf>
    <xf numFmtId="0" fontId="2" fillId="3" borderId="23" xfId="6" applyFont="1" applyFill="1" applyBorder="1" applyAlignment="1">
      <alignment vertical="center" wrapText="1"/>
    </xf>
    <xf numFmtId="0" fontId="2" fillId="3" borderId="20" xfId="0" applyFont="1" applyFill="1" applyBorder="1" applyAlignment="1">
      <alignment vertical="center" wrapText="1"/>
    </xf>
    <xf numFmtId="0" fontId="33" fillId="0" borderId="0" xfId="0" applyFont="1" applyAlignment="1" applyProtection="1">
      <alignment horizontal="center" vertical="center"/>
      <protection locked="0"/>
    </xf>
    <xf numFmtId="0" fontId="12"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16" fillId="3" borderId="21" xfId="0" applyFont="1" applyFill="1" applyBorder="1" applyAlignment="1" applyProtection="1">
      <alignment horizontal="left" vertical="center" wrapText="1" indent="1"/>
    </xf>
    <xf numFmtId="0" fontId="0" fillId="3" borderId="51" xfId="0" applyFill="1" applyBorder="1" applyAlignment="1">
      <alignment horizontal="left" wrapText="1" indent="1"/>
    </xf>
    <xf numFmtId="0" fontId="0" fillId="3" borderId="22" xfId="0" applyFill="1" applyBorder="1" applyAlignment="1">
      <alignment horizontal="left" wrapText="1" indent="1"/>
    </xf>
    <xf numFmtId="0" fontId="11" fillId="0" borderId="12" xfId="0" applyFont="1" applyBorder="1" applyAlignment="1" applyProtection="1">
      <alignment horizontal="center" wrapText="1"/>
      <protection locked="0"/>
    </xf>
    <xf numFmtId="49" fontId="11" fillId="0" borderId="12" xfId="0" applyNumberFormat="1" applyFont="1" applyBorder="1" applyAlignment="1" applyProtection="1">
      <alignment horizontal="center"/>
      <protection locked="0"/>
    </xf>
    <xf numFmtId="0" fontId="2" fillId="0" borderId="0" xfId="0" applyFont="1" applyAlignment="1" applyProtection="1">
      <alignment horizontal="left" vertical="center" wrapText="1"/>
    </xf>
    <xf numFmtId="0" fontId="5" fillId="0" borderId="6" xfId="0" applyFont="1" applyBorder="1" applyAlignment="1" applyProtection="1">
      <alignment horizontal="center" vertical="top"/>
    </xf>
    <xf numFmtId="0" fontId="0" fillId="0" borderId="6" xfId="0" applyBorder="1" applyAlignment="1" applyProtection="1">
      <alignment horizontal="center" vertical="top"/>
    </xf>
    <xf numFmtId="0" fontId="11" fillId="0" borderId="12" xfId="0" applyFont="1" applyBorder="1" applyAlignment="1" applyProtection="1">
      <alignment horizontal="center" shrinkToFit="1"/>
      <protection locked="0"/>
    </xf>
    <xf numFmtId="0" fontId="3" fillId="0" borderId="0" xfId="0" applyFont="1" applyAlignment="1" applyProtection="1">
      <alignment horizontal="left" vertical="center" wrapText="1"/>
    </xf>
    <xf numFmtId="0" fontId="2" fillId="5" borderId="4" xfId="0" applyFont="1" applyFill="1" applyBorder="1" applyAlignment="1" applyProtection="1">
      <alignment horizontal="left" vertical="center" wrapText="1"/>
    </xf>
    <xf numFmtId="0" fontId="7" fillId="0" borderId="40" xfId="2" applyFont="1" applyBorder="1" applyAlignment="1">
      <alignment horizontal="left" vertical="center"/>
    </xf>
    <xf numFmtId="0" fontId="9" fillId="0" borderId="40" xfId="2" applyFont="1" applyBorder="1" applyAlignment="1">
      <alignment horizontal="left"/>
    </xf>
    <xf numFmtId="0" fontId="7" fillId="0" borderId="0" xfId="2" applyFont="1" applyBorder="1" applyAlignment="1">
      <alignment horizontal="left" vertical="center"/>
    </xf>
    <xf numFmtId="0" fontId="9" fillId="0" borderId="0" xfId="2" applyFont="1" applyBorder="1" applyAlignment="1">
      <alignment horizontal="left" vertical="center"/>
    </xf>
    <xf numFmtId="0" fontId="6" fillId="0" borderId="0" xfId="2" applyFont="1" applyAlignment="1">
      <alignment horizontal="center" vertical="center"/>
    </xf>
    <xf numFmtId="0" fontId="26" fillId="0" borderId="0" xfId="2" applyFont="1" applyAlignment="1" applyProtection="1">
      <alignment horizontal="left" vertical="center"/>
      <protection locked="0"/>
    </xf>
    <xf numFmtId="0" fontId="35" fillId="0" borderId="0" xfId="2" applyAlignment="1">
      <alignment horizontal="left" vertical="center"/>
    </xf>
    <xf numFmtId="0" fontId="26" fillId="0" borderId="0" xfId="0" applyFont="1" applyAlignment="1" applyProtection="1">
      <alignment horizontal="left" vertical="center"/>
      <protection locked="0"/>
    </xf>
    <xf numFmtId="0" fontId="0" fillId="0" borderId="0" xfId="0" applyAlignment="1">
      <alignment horizontal="left" vertical="center"/>
    </xf>
    <xf numFmtId="0" fontId="11" fillId="0" borderId="0" xfId="0" applyFont="1" applyAlignment="1">
      <alignment horizontal="center" vertical="center" wrapText="1"/>
    </xf>
    <xf numFmtId="0" fontId="34" fillId="0" borderId="0" xfId="0" applyFont="1" applyAlignment="1">
      <alignment horizontal="center" vertical="center" wrapText="1"/>
    </xf>
    <xf numFmtId="0" fontId="32" fillId="0" borderId="0" xfId="0" applyFont="1" applyAlignment="1">
      <alignment horizontal="left" vertical="center" wrapText="1" indent="1"/>
    </xf>
    <xf numFmtId="0" fontId="13" fillId="0" borderId="0" xfId="0" applyFont="1" applyAlignment="1">
      <alignment horizontal="left" vertical="center" wrapText="1" indent="1"/>
    </xf>
    <xf numFmtId="0" fontId="31" fillId="0" borderId="0" xfId="0" applyFont="1" applyAlignment="1">
      <alignment horizontal="left" vertical="center" wrapText="1" indent="1"/>
    </xf>
  </cellXfs>
  <cellStyles count="7">
    <cellStyle name="Hyperlink" xfId="1" builtinId="8"/>
    <cellStyle name="Normal" xfId="0" builtinId="0"/>
    <cellStyle name="Normal 2" xfId="2"/>
    <cellStyle name="Normal_AFRPG3" xfId="3"/>
    <cellStyle name="Normal_AFRPG5" xfId="4"/>
    <cellStyle name="Normal_AFRPG7" xfId="5"/>
    <cellStyle name="Normal_AFRPG8" xfId="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DDDDDD"/>
      <rgbColor rgb="0000FFFF"/>
      <rgbColor rgb="00800000"/>
      <rgbColor rgb="00008000"/>
      <rgbColor rgb="00000080"/>
      <rgbColor rgb="00808000"/>
      <rgbColor rgb="00800080"/>
      <rgbColor rgb="00008080"/>
      <rgbColor rgb="00C0C0C0"/>
      <rgbColor rgb="00808080"/>
      <rgbColor rgb="00000000"/>
      <rgbColor rgb="00993366"/>
      <rgbColor rgb="00FFFFCC"/>
      <rgbColor rgb="00CCFFFF"/>
      <rgbColor rgb="00660066"/>
      <rgbColor rgb="00FF8080"/>
      <rgbColor rgb="000066CC"/>
      <rgbColor rgb="00CCCCFF"/>
      <rgbColor rgb="00DDDDDD"/>
      <rgbColor rgb="00FF00FF"/>
      <rgbColor rgb="00FFFF00"/>
      <rgbColor rgb="0000FFFF"/>
      <rgbColor rgb="00800080"/>
      <rgbColor rgb="00800000"/>
      <rgbColor rgb="00008080"/>
      <rgbColor rgb="000000FF"/>
      <rgbColor rgb="0000CCFF"/>
      <rgbColor rgb="00CCFFFF"/>
      <rgbColor rgb="00E1FFE1"/>
      <rgbColor rgb="00FFFFCC"/>
      <rgbColor rgb="0099CCFF"/>
      <rgbColor rgb="00CCFFFF"/>
      <rgbColor rgb="00CC99FF"/>
      <rgbColor rgb="00FFE1C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16</xdr:row>
          <xdr:rowOff>57150</xdr:rowOff>
        </xdr:from>
        <xdr:to>
          <xdr:col>1</xdr:col>
          <xdr:colOff>209550</xdr:colOff>
          <xdr:row>16</xdr:row>
          <xdr:rowOff>180975</xdr:rowOff>
        </xdr:to>
        <xdr:sp macro="" textlink="">
          <xdr:nvSpPr>
            <xdr:cNvPr id="13314" name="CheckBox1" hidden="1">
              <a:extLst>
                <a:ext uri="{63B3BB69-23CF-44E3-9099-C40C66FF867C}">
                  <a14:compatExt spid="_x0000_s13314"/>
                </a:ext>
                <a:ext uri="{FF2B5EF4-FFF2-40B4-BE49-F238E27FC236}">
                  <a16:creationId xmlns:a16="http://schemas.microsoft.com/office/drawing/2014/main" id="{00000000-0008-0000-0000-000002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8</xdr:row>
      <xdr:rowOff>0</xdr:rowOff>
    </xdr:from>
    <xdr:to>
      <xdr:col>0</xdr:col>
      <xdr:colOff>0</xdr:colOff>
      <xdr:row>9</xdr:row>
      <xdr:rowOff>0</xdr:rowOff>
    </xdr:to>
    <xdr:sp macro="" textlink="">
      <xdr:nvSpPr>
        <xdr:cNvPr id="3097" name="Text 20">
          <a:extLst>
            <a:ext uri="{FF2B5EF4-FFF2-40B4-BE49-F238E27FC236}">
              <a16:creationId xmlns:a16="http://schemas.microsoft.com/office/drawing/2014/main" id="{00000000-0008-0000-0100-0000190C0000}"/>
            </a:ext>
          </a:extLst>
        </xdr:cNvPr>
        <xdr:cNvSpPr txBox="1">
          <a:spLocks noChangeArrowheads="1"/>
        </xdr:cNvSpPr>
      </xdr:nvSpPr>
      <xdr:spPr bwMode="auto">
        <a:xfrm>
          <a:off x="0" y="1524000"/>
          <a:ext cx="0" cy="152400"/>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0</xdr:colOff>
      <xdr:row>3</xdr:row>
      <xdr:rowOff>0</xdr:rowOff>
    </xdr:to>
    <xdr:sp macro="" textlink="">
      <xdr:nvSpPr>
        <xdr:cNvPr id="17415" name="Text 20">
          <a:extLst>
            <a:ext uri="{FF2B5EF4-FFF2-40B4-BE49-F238E27FC236}">
              <a16:creationId xmlns:a16="http://schemas.microsoft.com/office/drawing/2014/main" id="{00000000-0008-0000-0200-000007440000}"/>
            </a:ext>
          </a:extLst>
        </xdr:cNvPr>
        <xdr:cNvSpPr txBox="1">
          <a:spLocks noChangeArrowheads="1"/>
        </xdr:cNvSpPr>
      </xdr:nvSpPr>
      <xdr:spPr bwMode="auto">
        <a:xfrm>
          <a:off x="0" y="457200"/>
          <a:ext cx="0" cy="0"/>
        </a:xfrm>
        <a:prstGeom prst="rect">
          <a:avLst/>
        </a:prstGeom>
        <a:solidFill>
          <a:srgbClr val="FFFFFF"/>
        </a:solidFill>
        <a:ln w="9525">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2266950</xdr:colOff>
          <xdr:row>6</xdr:row>
          <xdr:rowOff>104775</xdr:rowOff>
        </xdr:from>
        <xdr:to>
          <xdr:col>0</xdr:col>
          <xdr:colOff>3486150</xdr:colOff>
          <xdr:row>6</xdr:row>
          <xdr:rowOff>1057275</xdr:rowOff>
        </xdr:to>
        <xdr:sp macro="" textlink="">
          <xdr:nvSpPr>
            <xdr:cNvPr id="16391" name="Object 7" hidden="1">
              <a:extLst>
                <a:ext uri="{63B3BB69-23CF-44E3-9099-C40C66FF867C}">
                  <a14:compatExt spid="_x0000_s16391"/>
                </a:ext>
                <a:ext uri="{FF2B5EF4-FFF2-40B4-BE49-F238E27FC236}">
                  <a16:creationId xmlns:a16="http://schemas.microsoft.com/office/drawing/2014/main" id="{00000000-0008-0000-0800-0000074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9.bin"/><Relationship Id="rId5" Type="http://schemas.openxmlformats.org/officeDocument/2006/relationships/image" Target="../media/image2.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L53"/>
  <sheetViews>
    <sheetView showGridLines="0" tabSelected="1" topLeftCell="A7" zoomScaleNormal="100" workbookViewId="0">
      <selection activeCell="C13" sqref="C13:F13"/>
    </sheetView>
  </sheetViews>
  <sheetFormatPr defaultRowHeight="11.25" x14ac:dyDescent="0.2"/>
  <cols>
    <col min="1" max="1" width="1.85546875" style="5" customWidth="1"/>
    <col min="2" max="2" width="32" style="5" customWidth="1"/>
    <col min="3" max="3" width="16.5703125" style="5" customWidth="1"/>
    <col min="4" max="4" width="19.7109375" style="5" customWidth="1"/>
    <col min="5" max="5" width="2.85546875" style="5" customWidth="1"/>
    <col min="6" max="6" width="18.85546875" style="5" customWidth="1"/>
    <col min="7" max="7" width="28.5703125" style="5" customWidth="1"/>
    <col min="8" max="8" width="19.7109375" style="5" customWidth="1"/>
    <col min="9" max="9" width="2.140625" style="5" customWidth="1"/>
    <col min="10" max="10" width="5.42578125" style="5" customWidth="1"/>
    <col min="11" max="11" width="9.140625" style="5"/>
    <col min="12" max="12" width="6.7109375" style="5" customWidth="1"/>
    <col min="13" max="16384" width="9.140625" style="5"/>
  </cols>
  <sheetData>
    <row r="1" spans="1:12" ht="12.75" x14ac:dyDescent="0.2">
      <c r="A1" s="227" t="s">
        <v>124</v>
      </c>
      <c r="B1" s="228"/>
      <c r="C1" s="228"/>
      <c r="G1" s="227" t="s">
        <v>182</v>
      </c>
      <c r="H1" s="228"/>
    </row>
    <row r="2" spans="1:12" ht="12.75" x14ac:dyDescent="0.2">
      <c r="A2" s="227" t="s">
        <v>110</v>
      </c>
      <c r="B2" s="229"/>
      <c r="C2" s="230"/>
      <c r="D2" s="374" t="s">
        <v>184</v>
      </c>
      <c r="E2" s="374"/>
      <c r="F2" s="374"/>
      <c r="G2" s="232" t="s">
        <v>183</v>
      </c>
      <c r="H2" s="233"/>
      <c r="I2" s="17"/>
      <c r="J2" s="17"/>
      <c r="K2" s="17"/>
      <c r="L2" s="17"/>
    </row>
    <row r="3" spans="1:12" ht="17.25" customHeight="1" x14ac:dyDescent="0.2">
      <c r="A3" s="231" t="s">
        <v>109</v>
      </c>
      <c r="B3" s="231"/>
      <c r="C3" s="273"/>
      <c r="D3" s="375" t="s">
        <v>185</v>
      </c>
      <c r="E3" s="375"/>
      <c r="F3" s="375"/>
      <c r="G3" s="7"/>
      <c r="H3" s="149"/>
      <c r="I3" s="17"/>
      <c r="J3" s="17"/>
      <c r="K3" s="17"/>
      <c r="L3" s="17"/>
    </row>
    <row r="4" spans="1:12" ht="10.5" customHeight="1" x14ac:dyDescent="0.25">
      <c r="D4" s="375" t="s">
        <v>186</v>
      </c>
      <c r="E4" s="375"/>
      <c r="F4" s="375"/>
      <c r="K4" s="226"/>
      <c r="L4" s="226"/>
    </row>
    <row r="5" spans="1:12" ht="15" x14ac:dyDescent="0.25">
      <c r="A5" s="386" t="s">
        <v>172</v>
      </c>
      <c r="B5" s="387"/>
      <c r="C5" s="387"/>
      <c r="D5" s="387"/>
      <c r="E5" s="387"/>
      <c r="F5" s="387"/>
      <c r="G5" s="387"/>
      <c r="H5" s="387"/>
      <c r="I5" s="387"/>
      <c r="J5" s="387"/>
      <c r="K5" s="226"/>
      <c r="L5" s="226"/>
    </row>
    <row r="6" spans="1:12" ht="15" x14ac:dyDescent="0.25">
      <c r="A6" s="276"/>
      <c r="B6" s="277"/>
      <c r="D6" s="390">
        <v>43646</v>
      </c>
      <c r="E6" s="391"/>
      <c r="F6" s="391"/>
      <c r="G6" s="278"/>
      <c r="H6" s="277"/>
      <c r="I6" s="277"/>
      <c r="J6" s="277"/>
      <c r="K6" s="226"/>
      <c r="L6" s="226"/>
    </row>
    <row r="7" spans="1:12" ht="13.5" customHeight="1" x14ac:dyDescent="0.2">
      <c r="A7" s="388" t="s">
        <v>112</v>
      </c>
      <c r="B7" s="389"/>
      <c r="C7" s="389"/>
      <c r="D7" s="389"/>
      <c r="E7" s="389"/>
      <c r="F7" s="389"/>
      <c r="G7" s="389"/>
      <c r="H7" s="389"/>
      <c r="I7" s="389"/>
      <c r="J7" s="389"/>
      <c r="K7" s="17"/>
      <c r="L7" s="17"/>
    </row>
    <row r="8" spans="1:12" ht="6.75" customHeight="1" x14ac:dyDescent="0.2">
      <c r="B8" s="17"/>
      <c r="C8" s="17"/>
      <c r="D8" s="17"/>
      <c r="E8" s="17"/>
      <c r="F8" s="17"/>
      <c r="G8" s="17"/>
      <c r="H8" s="17"/>
      <c r="I8" s="17"/>
      <c r="J8" s="17"/>
      <c r="K8" s="17"/>
      <c r="L8" s="17"/>
    </row>
    <row r="9" spans="1:12" ht="12" x14ac:dyDescent="0.2">
      <c r="B9" s="70" t="s">
        <v>162</v>
      </c>
      <c r="C9" s="384" t="s">
        <v>209</v>
      </c>
      <c r="D9" s="384"/>
      <c r="E9" s="384"/>
      <c r="F9" s="384"/>
      <c r="G9" s="3"/>
      <c r="H9" s="365" t="s">
        <v>181</v>
      </c>
      <c r="I9" s="17"/>
      <c r="J9" s="17"/>
      <c r="K9" s="17"/>
      <c r="L9" s="17"/>
    </row>
    <row r="10" spans="1:12" ht="12.75" x14ac:dyDescent="0.2">
      <c r="B10" s="70" t="s">
        <v>86</v>
      </c>
      <c r="C10" s="380" t="s">
        <v>210</v>
      </c>
      <c r="D10" s="380"/>
      <c r="E10" s="380"/>
      <c r="F10" s="381"/>
      <c r="G10" s="71"/>
      <c r="H10" s="289" t="s">
        <v>178</v>
      </c>
      <c r="I10" s="294" t="s">
        <v>213</v>
      </c>
      <c r="J10" s="290"/>
      <c r="K10" s="293"/>
      <c r="L10" s="17"/>
    </row>
    <row r="11" spans="1:12" ht="12.75" x14ac:dyDescent="0.2">
      <c r="B11" s="70" t="s">
        <v>87</v>
      </c>
      <c r="C11" s="378" t="s">
        <v>212</v>
      </c>
      <c r="D11" s="379"/>
      <c r="E11" s="379"/>
      <c r="F11" s="379"/>
      <c r="G11" s="285"/>
      <c r="H11" s="289" t="s">
        <v>179</v>
      </c>
      <c r="I11" s="294"/>
      <c r="J11" s="17"/>
      <c r="K11" s="17"/>
      <c r="L11" s="17"/>
    </row>
    <row r="12" spans="1:12" ht="12.75" x14ac:dyDescent="0.2">
      <c r="B12" s="70" t="s">
        <v>88</v>
      </c>
      <c r="C12" s="378" t="s">
        <v>211</v>
      </c>
      <c r="D12" s="378"/>
      <c r="E12" s="378"/>
      <c r="F12" s="379"/>
      <c r="G12" s="284"/>
      <c r="H12" s="289" t="s">
        <v>180</v>
      </c>
      <c r="I12" s="294"/>
    </row>
    <row r="13" spans="1:12" ht="12.75" x14ac:dyDescent="0.2">
      <c r="A13" s="1"/>
      <c r="B13" s="70" t="s">
        <v>187</v>
      </c>
      <c r="C13" s="378" t="s">
        <v>349</v>
      </c>
      <c r="D13" s="378"/>
      <c r="E13" s="378"/>
      <c r="F13" s="379"/>
      <c r="G13" s="1"/>
    </row>
    <row r="14" spans="1:12" ht="4.5" customHeight="1" x14ac:dyDescent="0.2">
      <c r="A14" s="1"/>
      <c r="B14" s="6"/>
    </row>
    <row r="15" spans="1:12" ht="12" x14ac:dyDescent="0.2">
      <c r="A15" s="1"/>
      <c r="B15" s="59" t="s">
        <v>97</v>
      </c>
      <c r="C15" s="51"/>
      <c r="H15" s="4"/>
      <c r="I15" s="4"/>
    </row>
    <row r="16" spans="1:12" ht="36.4" customHeight="1" x14ac:dyDescent="0.2">
      <c r="A16" s="1"/>
      <c r="B16" s="394" t="s">
        <v>94</v>
      </c>
      <c r="C16" s="395"/>
      <c r="D16" s="395"/>
      <c r="E16" s="73"/>
      <c r="F16" s="74"/>
      <c r="G16" s="74"/>
      <c r="H16" s="74"/>
      <c r="I16" s="63"/>
      <c r="J16" s="63"/>
      <c r="K16" s="58"/>
    </row>
    <row r="17" spans="1:12" ht="17.100000000000001" customHeight="1" x14ac:dyDescent="0.2">
      <c r="A17" s="1"/>
      <c r="B17" s="75" t="s">
        <v>95</v>
      </c>
      <c r="C17" s="76"/>
      <c r="D17" s="77"/>
      <c r="E17" s="7"/>
      <c r="F17" s="7"/>
      <c r="G17" s="7"/>
      <c r="H17" s="8"/>
      <c r="I17" s="8"/>
    </row>
    <row r="18" spans="1:12" ht="3.75" customHeight="1" x14ac:dyDescent="0.2">
      <c r="A18" s="1"/>
      <c r="B18" s="76"/>
      <c r="C18" s="76"/>
      <c r="D18" s="78"/>
      <c r="E18" s="7"/>
      <c r="F18" s="7"/>
      <c r="G18" s="7"/>
      <c r="H18" s="8"/>
      <c r="I18" s="8"/>
    </row>
    <row r="19" spans="1:12" ht="12.75" x14ac:dyDescent="0.2">
      <c r="B19" s="216" t="s">
        <v>78</v>
      </c>
      <c r="C19" s="217"/>
      <c r="D19" s="218" t="s">
        <v>85</v>
      </c>
      <c r="E19" s="9"/>
      <c r="F19" s="392" t="s">
        <v>51</v>
      </c>
      <c r="G19" s="393"/>
      <c r="H19" s="137"/>
      <c r="I19" s="15"/>
    </row>
    <row r="20" spans="1:12" ht="12" x14ac:dyDescent="0.2">
      <c r="B20" s="56" t="s">
        <v>133</v>
      </c>
      <c r="C20" s="57"/>
      <c r="D20" s="137">
        <v>0</v>
      </c>
      <c r="E20" s="10"/>
      <c r="F20" s="68" t="s">
        <v>52</v>
      </c>
      <c r="G20" s="69"/>
      <c r="H20" s="137"/>
      <c r="I20" s="19"/>
    </row>
    <row r="21" spans="1:12" ht="12.75" x14ac:dyDescent="0.2">
      <c r="B21" s="56" t="s">
        <v>69</v>
      </c>
      <c r="C21" s="52"/>
      <c r="D21" s="138">
        <v>75358</v>
      </c>
      <c r="E21" s="8"/>
      <c r="F21" s="392" t="s">
        <v>165</v>
      </c>
      <c r="G21" s="393"/>
      <c r="H21" s="139">
        <v>212</v>
      </c>
      <c r="I21" s="20"/>
    </row>
    <row r="22" spans="1:12" ht="13.5" customHeight="1" x14ac:dyDescent="0.2">
      <c r="B22" s="382" t="s">
        <v>134</v>
      </c>
      <c r="C22" s="383"/>
      <c r="D22" s="137">
        <v>983223</v>
      </c>
      <c r="E22" s="16"/>
      <c r="F22" s="222" t="s">
        <v>50</v>
      </c>
      <c r="G22" s="223"/>
      <c r="H22" s="224"/>
      <c r="I22" s="20"/>
    </row>
    <row r="23" spans="1:12" ht="12.75" x14ac:dyDescent="0.2">
      <c r="B23" s="382" t="s">
        <v>135</v>
      </c>
      <c r="C23" s="383"/>
      <c r="D23" s="137">
        <v>409467</v>
      </c>
      <c r="F23" s="11" t="s">
        <v>53</v>
      </c>
      <c r="G23" s="62"/>
      <c r="H23" s="137"/>
      <c r="I23" s="1"/>
      <c r="L23" s="21"/>
    </row>
    <row r="24" spans="1:12" ht="12" x14ac:dyDescent="0.2">
      <c r="B24" s="56" t="s">
        <v>136</v>
      </c>
      <c r="C24" s="57"/>
      <c r="D24" s="137">
        <v>265240</v>
      </c>
      <c r="E24" s="1"/>
      <c r="F24" s="12" t="s">
        <v>54</v>
      </c>
      <c r="G24" s="66"/>
      <c r="H24" s="137"/>
      <c r="I24" s="1"/>
      <c r="L24" s="21"/>
    </row>
    <row r="25" spans="1:12" ht="12" x14ac:dyDescent="0.2">
      <c r="B25" s="56" t="s">
        <v>77</v>
      </c>
      <c r="C25" s="57"/>
      <c r="D25" s="137">
        <v>0</v>
      </c>
      <c r="E25" s="1"/>
      <c r="F25" s="222" t="s">
        <v>49</v>
      </c>
      <c r="G25" s="223"/>
      <c r="H25" s="224"/>
      <c r="I25" s="1"/>
      <c r="L25" s="21"/>
    </row>
    <row r="26" spans="1:12" ht="12.75" thickBot="1" x14ac:dyDescent="0.25">
      <c r="B26" s="161" t="s">
        <v>113</v>
      </c>
      <c r="C26" s="162"/>
      <c r="D26" s="163">
        <f>SUM(D20:D25)</f>
        <v>1733288</v>
      </c>
      <c r="E26" s="13"/>
      <c r="F26" s="11" t="s">
        <v>53</v>
      </c>
      <c r="G26" s="62"/>
      <c r="H26" s="137"/>
    </row>
    <row r="27" spans="1:12" ht="14.1" customHeight="1" thickTop="1" thickBot="1" x14ac:dyDescent="0.25">
      <c r="F27" s="12" t="s">
        <v>54</v>
      </c>
      <c r="G27" s="66"/>
      <c r="H27" s="137"/>
      <c r="I27" s="1"/>
      <c r="J27" s="16"/>
      <c r="K27" s="113"/>
    </row>
    <row r="28" spans="1:12" ht="13.5" customHeight="1" thickTop="1" x14ac:dyDescent="0.2">
      <c r="B28" s="219" t="s">
        <v>96</v>
      </c>
      <c r="C28" s="220"/>
      <c r="D28" s="221"/>
      <c r="E28" s="13"/>
      <c r="F28" s="222" t="s">
        <v>101</v>
      </c>
      <c r="G28" s="223"/>
      <c r="H28" s="225"/>
      <c r="I28" s="1"/>
      <c r="J28" s="64"/>
      <c r="K28" s="18"/>
    </row>
    <row r="29" spans="1:12" ht="12" x14ac:dyDescent="0.2">
      <c r="B29" s="11" t="s">
        <v>55</v>
      </c>
      <c r="C29" s="62"/>
      <c r="D29" s="140">
        <v>44</v>
      </c>
      <c r="F29" s="11" t="s">
        <v>2</v>
      </c>
      <c r="G29" s="62"/>
      <c r="H29" s="151">
        <v>1.9</v>
      </c>
      <c r="I29" s="3"/>
      <c r="J29" s="79"/>
      <c r="K29" s="18"/>
    </row>
    <row r="30" spans="1:12" ht="14.1" customHeight="1" x14ac:dyDescent="0.2">
      <c r="B30" s="11" t="s">
        <v>56</v>
      </c>
      <c r="C30" s="62"/>
      <c r="D30" s="140">
        <v>30</v>
      </c>
      <c r="F30" s="2" t="s">
        <v>41</v>
      </c>
      <c r="G30" s="2"/>
      <c r="H30" s="151">
        <v>0.25</v>
      </c>
      <c r="I30" s="3"/>
      <c r="J30" s="1"/>
      <c r="K30" s="18"/>
    </row>
    <row r="31" spans="1:12" ht="12" x14ac:dyDescent="0.2">
      <c r="B31" s="11" t="s">
        <v>57</v>
      </c>
      <c r="C31" s="62"/>
      <c r="D31" s="140">
        <v>30</v>
      </c>
      <c r="F31" s="65" t="s">
        <v>166</v>
      </c>
      <c r="G31" s="67"/>
      <c r="H31" s="151">
        <v>0.63311099999999998</v>
      </c>
      <c r="I31" s="1"/>
      <c r="J31" s="1"/>
      <c r="K31" s="81"/>
    </row>
    <row r="32" spans="1:12" ht="12" x14ac:dyDescent="0.2">
      <c r="B32" s="11" t="s">
        <v>58</v>
      </c>
      <c r="C32" s="62"/>
      <c r="D32" s="140">
        <v>30</v>
      </c>
      <c r="F32" s="11" t="s">
        <v>3</v>
      </c>
      <c r="G32" s="62"/>
      <c r="H32" s="151">
        <v>0</v>
      </c>
      <c r="I32" s="22"/>
      <c r="J32" s="1"/>
      <c r="K32" s="80"/>
    </row>
    <row r="33" spans="2:12" ht="12" x14ac:dyDescent="0.2">
      <c r="B33" s="11" t="s">
        <v>59</v>
      </c>
      <c r="C33" s="62"/>
      <c r="D33" s="140">
        <v>31</v>
      </c>
      <c r="F33" s="11" t="s">
        <v>43</v>
      </c>
      <c r="G33" s="62"/>
      <c r="H33" s="151">
        <v>0</v>
      </c>
      <c r="I33" s="3"/>
      <c r="J33" s="1"/>
      <c r="K33" s="80"/>
    </row>
    <row r="34" spans="2:12" ht="12" x14ac:dyDescent="0.2">
      <c r="B34" s="11" t="s">
        <v>60</v>
      </c>
      <c r="C34" s="62"/>
      <c r="D34" s="140">
        <v>36</v>
      </c>
      <c r="F34" s="11" t="s">
        <v>44</v>
      </c>
      <c r="G34" s="62"/>
      <c r="H34" s="151">
        <v>0.12897</v>
      </c>
      <c r="I34" s="3"/>
      <c r="J34" s="1"/>
      <c r="K34" s="80"/>
    </row>
    <row r="35" spans="2:12" ht="14.1" customHeight="1" x14ac:dyDescent="0.2">
      <c r="B35" s="11" t="s">
        <v>61</v>
      </c>
      <c r="C35" s="62"/>
      <c r="D35" s="140">
        <v>39</v>
      </c>
      <c r="F35" s="11" t="s">
        <v>42</v>
      </c>
      <c r="G35" s="62"/>
      <c r="H35" s="151">
        <v>0</v>
      </c>
      <c r="I35" s="3"/>
      <c r="J35" s="1"/>
      <c r="K35" s="1"/>
    </row>
    <row r="36" spans="2:12" ht="12" x14ac:dyDescent="0.2">
      <c r="B36" s="11" t="s">
        <v>62</v>
      </c>
      <c r="C36" s="62"/>
      <c r="D36" s="140">
        <v>40</v>
      </c>
      <c r="F36" s="2" t="s">
        <v>45</v>
      </c>
      <c r="G36" s="2"/>
      <c r="H36" s="151">
        <v>0</v>
      </c>
      <c r="I36" s="22"/>
      <c r="J36" s="64"/>
    </row>
    <row r="37" spans="2:12" ht="12" x14ac:dyDescent="0.2">
      <c r="B37" s="11" t="s">
        <v>63</v>
      </c>
      <c r="C37" s="62"/>
      <c r="D37" s="140">
        <v>48</v>
      </c>
      <c r="F37" s="65" t="s">
        <v>4</v>
      </c>
      <c r="G37" s="67"/>
      <c r="H37" s="151">
        <v>0.68028</v>
      </c>
      <c r="I37" s="3"/>
      <c r="J37" s="79"/>
      <c r="K37" s="23"/>
    </row>
    <row r="38" spans="2:12" ht="12" x14ac:dyDescent="0.2">
      <c r="B38" s="11" t="s">
        <v>64</v>
      </c>
      <c r="C38" s="62"/>
      <c r="D38" s="140">
        <v>32</v>
      </c>
      <c r="F38" s="11" t="s">
        <v>163</v>
      </c>
      <c r="G38" s="62"/>
      <c r="H38" s="151">
        <v>0</v>
      </c>
      <c r="I38" s="3"/>
      <c r="J38" s="1"/>
      <c r="K38" s="18"/>
    </row>
    <row r="39" spans="2:12" ht="12" x14ac:dyDescent="0.2">
      <c r="B39" s="11" t="s">
        <v>72</v>
      </c>
      <c r="C39" s="62"/>
      <c r="D39" s="140"/>
      <c r="F39" s="11" t="s">
        <v>46</v>
      </c>
      <c r="G39" s="62"/>
      <c r="H39" s="151">
        <v>0.02</v>
      </c>
      <c r="I39" s="1"/>
      <c r="J39" s="1"/>
      <c r="K39" s="18"/>
    </row>
    <row r="40" spans="2:12" ht="12" x14ac:dyDescent="0.2">
      <c r="B40" s="153" t="s">
        <v>114</v>
      </c>
      <c r="C40" s="154"/>
      <c r="D40" s="141">
        <f>SUM(D29:D39)</f>
        <v>360</v>
      </c>
      <c r="F40" s="11" t="s">
        <v>5</v>
      </c>
      <c r="G40" s="62"/>
      <c r="H40" s="151">
        <v>0.05</v>
      </c>
      <c r="I40" s="22"/>
      <c r="J40" s="1"/>
      <c r="K40" s="81"/>
    </row>
    <row r="41" spans="2:12" ht="12" x14ac:dyDescent="0.2">
      <c r="B41" s="60" t="s">
        <v>65</v>
      </c>
      <c r="C41" s="53"/>
      <c r="D41" s="140"/>
      <c r="F41" s="65" t="s">
        <v>6</v>
      </c>
      <c r="G41" s="67"/>
      <c r="H41" s="151">
        <v>0</v>
      </c>
      <c r="I41" s="1"/>
      <c r="J41" s="1"/>
      <c r="K41" s="80"/>
    </row>
    <row r="42" spans="2:12" ht="12" x14ac:dyDescent="0.2">
      <c r="B42" s="60" t="s">
        <v>66</v>
      </c>
      <c r="C42" s="53"/>
      <c r="D42" s="140"/>
      <c r="F42" s="11" t="s">
        <v>6</v>
      </c>
      <c r="G42" s="62"/>
      <c r="H42" s="151">
        <v>0</v>
      </c>
      <c r="I42" s="24"/>
      <c r="J42" s="1"/>
      <c r="K42" s="80"/>
    </row>
    <row r="43" spans="2:12" ht="12.75" x14ac:dyDescent="0.2">
      <c r="B43" s="60" t="s">
        <v>67</v>
      </c>
      <c r="C43" s="53"/>
      <c r="D43" s="140"/>
      <c r="F43" s="282" t="s">
        <v>164</v>
      </c>
      <c r="G43" s="283"/>
      <c r="H43" s="142">
        <v>31016999</v>
      </c>
      <c r="I43" s="14"/>
      <c r="J43" s="1"/>
      <c r="K43" s="80"/>
      <c r="L43" s="18"/>
    </row>
    <row r="44" spans="2:12" ht="12.75" x14ac:dyDescent="0.2">
      <c r="B44" s="61" t="s">
        <v>68</v>
      </c>
      <c r="C44" s="54"/>
      <c r="D44" s="140"/>
      <c r="F44" s="282" t="s">
        <v>70</v>
      </c>
      <c r="G44" s="283"/>
      <c r="H44" s="292">
        <f>(H43/H21)</f>
        <v>146306.59905660377</v>
      </c>
      <c r="I44" s="24"/>
      <c r="J44" s="90" t="str">
        <f>MID(C10,10,1)</f>
        <v>6</v>
      </c>
      <c r="K44" s="1"/>
      <c r="L44" s="18"/>
    </row>
    <row r="45" spans="2:12" ht="12.75" x14ac:dyDescent="0.2">
      <c r="B45" s="60" t="s">
        <v>71</v>
      </c>
      <c r="C45" s="53"/>
      <c r="D45" s="140"/>
      <c r="F45" s="366" t="s">
        <v>188</v>
      </c>
      <c r="G45" s="291"/>
      <c r="H45" s="364">
        <f>IF(I10="x",H43*0.069,IF(I11="x",H43*0.069,IF(I12="x",H43*0.138,"Please Check District Type")))</f>
        <v>2140172.9310000003</v>
      </c>
      <c r="I45" s="25"/>
      <c r="J45" s="90">
        <f>IF(J44="2",(H43*1.38),(H43*0.069))</f>
        <v>2140172.9310000003</v>
      </c>
    </row>
    <row r="46" spans="2:12" ht="13.5" thickBot="1" x14ac:dyDescent="0.25">
      <c r="B46" s="155" t="s">
        <v>115</v>
      </c>
      <c r="C46" s="156"/>
      <c r="D46" s="157">
        <f>SUM(D41:D45)</f>
        <v>0</v>
      </c>
      <c r="F46" s="376" t="s">
        <v>199</v>
      </c>
      <c r="G46" s="377"/>
      <c r="H46" s="142">
        <v>710000</v>
      </c>
      <c r="J46" s="91"/>
    </row>
    <row r="47" spans="2:12" ht="14.25" thickTop="1" thickBot="1" x14ac:dyDescent="0.25">
      <c r="B47" s="158" t="s">
        <v>116</v>
      </c>
      <c r="C47" s="159"/>
      <c r="D47" s="160">
        <f>SUM(D40,D46)</f>
        <v>360</v>
      </c>
      <c r="F47" s="376" t="s">
        <v>189</v>
      </c>
      <c r="G47" s="385"/>
      <c r="H47" s="295">
        <f>(H46/H45)</f>
        <v>0.33174889267861685</v>
      </c>
      <c r="I47" s="26"/>
      <c r="L47" s="26"/>
    </row>
    <row r="48" spans="2:12" ht="12" thickTop="1" x14ac:dyDescent="0.2">
      <c r="C48" s="55"/>
    </row>
    <row r="49" spans="2:12" ht="9.6" customHeight="1" x14ac:dyDescent="0.2">
      <c r="B49" s="55" t="s">
        <v>200</v>
      </c>
      <c r="I49" s="27"/>
      <c r="L49" s="27"/>
    </row>
    <row r="50" spans="2:12" ht="10.35" customHeight="1" x14ac:dyDescent="0.2">
      <c r="B50" s="253"/>
    </row>
    <row r="51" spans="2:12" ht="9.9499999999999993" customHeight="1" x14ac:dyDescent="0.2"/>
    <row r="52" spans="2:12" ht="9.9499999999999993" customHeight="1" x14ac:dyDescent="0.2"/>
    <row r="53" spans="2:12" ht="17.25" customHeight="1" x14ac:dyDescent="0.2"/>
  </sheetData>
  <sheetProtection algorithmName="SHA-512" hashValue="bESX65EnwG9Uxl6CYjYE9VCTE/AnPVx255sPj/TOA5L1MPMW2PHWS5F4x+y9tYt8QDLIQwEg/9NlFfgMfN0nDQ==" saltValue="CpxPP5Tgq/R4CxtfpwAPng==" spinCount="100000" sheet="1" objects="1" scenarios="1"/>
  <mergeCells count="19">
    <mergeCell ref="F47:G47"/>
    <mergeCell ref="A5:J5"/>
    <mergeCell ref="A7:J7"/>
    <mergeCell ref="D6:F6"/>
    <mergeCell ref="C12:F12"/>
    <mergeCell ref="C13:F13"/>
    <mergeCell ref="B22:C22"/>
    <mergeCell ref="F21:G21"/>
    <mergeCell ref="F19:G19"/>
    <mergeCell ref="B16:D16"/>
    <mergeCell ref="D2:F2"/>
    <mergeCell ref="D3:F3"/>
    <mergeCell ref="D4:F4"/>
    <mergeCell ref="F46:G46"/>
    <mergeCell ref="C11:F11"/>
    <mergeCell ref="C10:F10"/>
    <mergeCell ref="B23:C23"/>
    <mergeCell ref="C9:D9"/>
    <mergeCell ref="E9:F9"/>
  </mergeCells>
  <phoneticPr fontId="2" type="noConversion"/>
  <printOptions headings="1"/>
  <pageMargins left="0.35" right="0.25" top="0.43" bottom="0.21" header="0.22" footer="0.17"/>
  <pageSetup scale="88" orientation="landscape" useFirstPageNumber="1" r:id="rId1"/>
  <headerFooter alignWithMargins="0">
    <oddHeader>&amp;L&amp;8Page &amp;P&amp;R&amp;8Page &amp;P</oddHeader>
  </headerFooter>
  <drawing r:id="rId2"/>
  <legacyDrawing r:id="rId3"/>
  <controls>
    <mc:AlternateContent xmlns:mc="http://schemas.openxmlformats.org/markup-compatibility/2006">
      <mc:Choice Requires="x14">
        <control shapeId="13314" r:id="rId4" name="CheckBox1">
          <controlPr defaultSize="0" autoLine="0" r:id="rId5">
            <anchor moveWithCells="1">
              <from>
                <xdr:col>1</xdr:col>
                <xdr:colOff>76200</xdr:colOff>
                <xdr:row>16</xdr:row>
                <xdr:rowOff>57150</xdr:rowOff>
              </from>
              <to>
                <xdr:col>1</xdr:col>
                <xdr:colOff>209550</xdr:colOff>
                <xdr:row>16</xdr:row>
                <xdr:rowOff>180975</xdr:rowOff>
              </to>
            </anchor>
          </controlPr>
        </control>
      </mc:Choice>
      <mc:Fallback>
        <control shapeId="13314" r:id="rId4" name="CheckBox1"/>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K35"/>
  <sheetViews>
    <sheetView showGridLines="0" workbookViewId="0">
      <pane ySplit="5" topLeftCell="A6" activePane="bottomLeft" state="frozenSplit"/>
      <selection activeCell="C11" sqref="C11:F11"/>
      <selection pane="bottomLeft" activeCell="C11" sqref="C11:F11"/>
    </sheetView>
  </sheetViews>
  <sheetFormatPr defaultColWidth="8.7109375" defaultRowHeight="11.25" x14ac:dyDescent="0.2"/>
  <cols>
    <col min="1" max="1" width="32.7109375" style="30" customWidth="1"/>
    <col min="2" max="2" width="4.5703125" style="30" customWidth="1"/>
    <col min="3" max="9" width="13.7109375" style="30" customWidth="1"/>
    <col min="10" max="11" width="13.7109375" style="50" customWidth="1"/>
    <col min="12" max="12" width="3.28515625" style="30" customWidth="1"/>
    <col min="13" max="13" width="4.42578125" style="30" customWidth="1"/>
    <col min="14" max="14" width="6.28515625" style="30" customWidth="1"/>
    <col min="15" max="16384" width="8.7109375" style="30"/>
  </cols>
  <sheetData>
    <row r="1" spans="1:11" ht="12" x14ac:dyDescent="0.2">
      <c r="A1" s="374" t="s">
        <v>175</v>
      </c>
      <c r="B1" s="374"/>
      <c r="C1" s="374"/>
      <c r="D1" s="374"/>
      <c r="E1" s="374"/>
      <c r="F1" s="374"/>
      <c r="G1" s="374"/>
      <c r="H1" s="374"/>
      <c r="I1" s="374"/>
      <c r="J1" s="374"/>
      <c r="K1" s="374"/>
    </row>
    <row r="2" spans="1:11" ht="12" x14ac:dyDescent="0.2">
      <c r="A2" s="396" t="s">
        <v>201</v>
      </c>
      <c r="B2" s="396"/>
      <c r="C2" s="396"/>
      <c r="D2" s="396"/>
      <c r="E2" s="396"/>
      <c r="F2" s="396"/>
      <c r="G2" s="396"/>
      <c r="H2" s="396"/>
      <c r="I2" s="396"/>
      <c r="J2" s="396"/>
      <c r="K2" s="396"/>
    </row>
    <row r="3" spans="1:11" ht="12" x14ac:dyDescent="0.2">
      <c r="A3" s="272"/>
      <c r="B3" s="272"/>
      <c r="C3" s="272"/>
      <c r="D3" s="272"/>
      <c r="E3" s="272"/>
      <c r="F3" s="272"/>
      <c r="G3" s="272"/>
      <c r="H3" s="272"/>
      <c r="I3" s="272"/>
      <c r="J3" s="272"/>
      <c r="K3" s="272"/>
    </row>
    <row r="4" spans="1:11" ht="11.45" customHeight="1" x14ac:dyDescent="0.2">
      <c r="A4" s="28"/>
      <c r="B4" s="261"/>
      <c r="C4" s="262" t="s">
        <v>28</v>
      </c>
      <c r="D4" s="262" t="s">
        <v>29</v>
      </c>
      <c r="E4" s="262" t="s">
        <v>30</v>
      </c>
      <c r="F4" s="262" t="s">
        <v>31</v>
      </c>
      <c r="G4" s="262" t="s">
        <v>32</v>
      </c>
      <c r="H4" s="262" t="s">
        <v>33</v>
      </c>
      <c r="I4" s="262" t="s">
        <v>34</v>
      </c>
      <c r="J4" s="262" t="s">
        <v>35</v>
      </c>
      <c r="K4" s="262" t="s">
        <v>36</v>
      </c>
    </row>
    <row r="5" spans="1:11" ht="33.75" x14ac:dyDescent="0.2">
      <c r="A5" s="266" t="s">
        <v>1</v>
      </c>
      <c r="B5" s="263" t="s">
        <v>154</v>
      </c>
      <c r="C5" s="264" t="s">
        <v>8</v>
      </c>
      <c r="D5" s="265" t="s">
        <v>48</v>
      </c>
      <c r="E5" s="264" t="s">
        <v>137</v>
      </c>
      <c r="F5" s="264" t="s">
        <v>9</v>
      </c>
      <c r="G5" s="265" t="s">
        <v>38</v>
      </c>
      <c r="H5" s="265" t="s">
        <v>138</v>
      </c>
      <c r="I5" s="264" t="s">
        <v>39</v>
      </c>
      <c r="J5" s="264" t="s">
        <v>139</v>
      </c>
      <c r="K5" s="265" t="s">
        <v>40</v>
      </c>
    </row>
    <row r="6" spans="1:11" s="33" customFormat="1" ht="13.5" customHeight="1" x14ac:dyDescent="0.2">
      <c r="A6" s="191" t="s">
        <v>27</v>
      </c>
      <c r="B6" s="192"/>
      <c r="C6" s="31"/>
      <c r="D6" s="32"/>
      <c r="E6" s="32"/>
      <c r="F6" s="32"/>
      <c r="G6" s="32"/>
      <c r="H6" s="32"/>
      <c r="I6" s="32"/>
      <c r="J6" s="32"/>
      <c r="K6" s="32"/>
    </row>
    <row r="7" spans="1:11" s="36" customFormat="1" ht="13.9" customHeight="1" x14ac:dyDescent="0.2">
      <c r="A7" s="34" t="s">
        <v>140</v>
      </c>
      <c r="B7" s="35" t="s">
        <v>0</v>
      </c>
      <c r="C7" s="114">
        <v>1261386</v>
      </c>
      <c r="D7" s="114">
        <v>332527</v>
      </c>
      <c r="E7" s="114">
        <v>89890</v>
      </c>
      <c r="F7" s="114">
        <v>157769</v>
      </c>
      <c r="G7" s="114">
        <v>134147</v>
      </c>
      <c r="H7" s="114">
        <v>92898</v>
      </c>
      <c r="I7" s="114">
        <v>588200</v>
      </c>
      <c r="J7" s="114">
        <v>87976</v>
      </c>
      <c r="K7" s="114">
        <v>144317</v>
      </c>
    </row>
    <row r="8" spans="1:11" s="36" customFormat="1" ht="12" x14ac:dyDescent="0.2">
      <c r="A8" s="34" t="s">
        <v>13</v>
      </c>
      <c r="B8" s="40">
        <v>120</v>
      </c>
      <c r="C8" s="114">
        <v>900000</v>
      </c>
      <c r="D8" s="114">
        <v>100000</v>
      </c>
      <c r="E8" s="114">
        <v>0</v>
      </c>
      <c r="F8" s="114">
        <v>0</v>
      </c>
      <c r="G8" s="114">
        <v>0</v>
      </c>
      <c r="H8" s="114">
        <v>0</v>
      </c>
      <c r="I8" s="114">
        <v>0</v>
      </c>
      <c r="J8" s="114">
        <v>0</v>
      </c>
      <c r="K8" s="115">
        <v>0</v>
      </c>
    </row>
    <row r="9" spans="1:11" s="36" customFormat="1" ht="12" x14ac:dyDescent="0.2">
      <c r="A9" s="37" t="s">
        <v>125</v>
      </c>
      <c r="B9" s="38">
        <v>130</v>
      </c>
      <c r="C9" s="114">
        <v>0</v>
      </c>
      <c r="D9" s="114">
        <v>0</v>
      </c>
      <c r="E9" s="114">
        <v>0</v>
      </c>
      <c r="F9" s="114">
        <v>0</v>
      </c>
      <c r="G9" s="114">
        <v>0</v>
      </c>
      <c r="H9" s="114">
        <v>0</v>
      </c>
      <c r="I9" s="114">
        <v>0</v>
      </c>
      <c r="J9" s="114">
        <v>0</v>
      </c>
      <c r="K9" s="114">
        <v>0</v>
      </c>
    </row>
    <row r="10" spans="1:11" s="36" customFormat="1" ht="12" x14ac:dyDescent="0.2">
      <c r="A10" s="37" t="s">
        <v>141</v>
      </c>
      <c r="B10" s="38">
        <v>140</v>
      </c>
      <c r="C10" s="114">
        <v>0</v>
      </c>
      <c r="D10" s="114">
        <v>0</v>
      </c>
      <c r="E10" s="114">
        <v>0</v>
      </c>
      <c r="F10" s="114">
        <v>0</v>
      </c>
      <c r="G10" s="114">
        <v>0</v>
      </c>
      <c r="H10" s="114">
        <v>0</v>
      </c>
      <c r="I10" s="114">
        <v>0</v>
      </c>
      <c r="J10" s="114">
        <v>0</v>
      </c>
      <c r="K10" s="114">
        <v>0</v>
      </c>
    </row>
    <row r="11" spans="1:11" s="36" customFormat="1" ht="12" x14ac:dyDescent="0.2">
      <c r="A11" s="37" t="s">
        <v>142</v>
      </c>
      <c r="B11" s="38">
        <v>150</v>
      </c>
      <c r="C11" s="114">
        <v>0</v>
      </c>
      <c r="D11" s="114">
        <v>0</v>
      </c>
      <c r="E11" s="114">
        <v>0</v>
      </c>
      <c r="F11" s="114">
        <v>0</v>
      </c>
      <c r="G11" s="114">
        <v>0</v>
      </c>
      <c r="H11" s="114">
        <v>0</v>
      </c>
      <c r="I11" s="114">
        <v>0</v>
      </c>
      <c r="J11" s="114">
        <v>0</v>
      </c>
      <c r="K11" s="114">
        <v>0</v>
      </c>
    </row>
    <row r="12" spans="1:11" ht="12" x14ac:dyDescent="0.2">
      <c r="A12" s="39" t="s">
        <v>143</v>
      </c>
      <c r="B12" s="38">
        <v>160</v>
      </c>
      <c r="C12" s="114">
        <v>0</v>
      </c>
      <c r="D12" s="114">
        <v>0</v>
      </c>
      <c r="E12" s="114">
        <v>0</v>
      </c>
      <c r="F12" s="114">
        <v>0</v>
      </c>
      <c r="G12" s="114">
        <v>0</v>
      </c>
      <c r="H12" s="114">
        <v>0</v>
      </c>
      <c r="I12" s="114">
        <v>0</v>
      </c>
      <c r="J12" s="114">
        <v>0</v>
      </c>
      <c r="K12" s="114">
        <v>0</v>
      </c>
    </row>
    <row r="13" spans="1:11" ht="12" x14ac:dyDescent="0.2">
      <c r="A13" s="37" t="s">
        <v>12</v>
      </c>
      <c r="B13" s="40">
        <v>170</v>
      </c>
      <c r="C13" s="114">
        <v>0</v>
      </c>
      <c r="D13" s="114">
        <v>0</v>
      </c>
      <c r="E13" s="114">
        <v>0</v>
      </c>
      <c r="F13" s="114">
        <v>0</v>
      </c>
      <c r="G13" s="114">
        <v>0</v>
      </c>
      <c r="H13" s="114">
        <v>0</v>
      </c>
      <c r="I13" s="114">
        <v>0</v>
      </c>
      <c r="J13" s="114">
        <v>0</v>
      </c>
      <c r="K13" s="114">
        <v>0</v>
      </c>
    </row>
    <row r="14" spans="1:11" ht="12" x14ac:dyDescent="0.2">
      <c r="A14" s="41" t="s">
        <v>144</v>
      </c>
      <c r="B14" s="40">
        <v>180</v>
      </c>
      <c r="C14" s="114">
        <v>0</v>
      </c>
      <c r="D14" s="114">
        <v>0</v>
      </c>
      <c r="E14" s="114">
        <v>0</v>
      </c>
      <c r="F14" s="114">
        <v>0</v>
      </c>
      <c r="G14" s="114">
        <v>0</v>
      </c>
      <c r="H14" s="114">
        <v>0</v>
      </c>
      <c r="I14" s="114">
        <v>0</v>
      </c>
      <c r="J14" s="114">
        <v>0</v>
      </c>
      <c r="K14" s="114">
        <v>0</v>
      </c>
    </row>
    <row r="15" spans="1:11" ht="12" x14ac:dyDescent="0.2">
      <c r="A15" s="41" t="s">
        <v>14</v>
      </c>
      <c r="B15" s="40">
        <v>190</v>
      </c>
      <c r="C15" s="114">
        <v>0</v>
      </c>
      <c r="D15" s="114">
        <v>0</v>
      </c>
      <c r="E15" s="114">
        <v>0</v>
      </c>
      <c r="F15" s="114">
        <v>0</v>
      </c>
      <c r="G15" s="114">
        <v>0</v>
      </c>
      <c r="H15" s="114">
        <v>0</v>
      </c>
      <c r="I15" s="114">
        <v>0</v>
      </c>
      <c r="J15" s="114">
        <v>0</v>
      </c>
      <c r="K15" s="114">
        <v>0</v>
      </c>
    </row>
    <row r="16" spans="1:11" ht="12.75" thickBot="1" x14ac:dyDescent="0.25">
      <c r="A16" s="257" t="s">
        <v>117</v>
      </c>
      <c r="B16" s="164"/>
      <c r="C16" s="116">
        <f t="shared" ref="C16:K16" si="0">SUM(C7:C15)</f>
        <v>2161386</v>
      </c>
      <c r="D16" s="116">
        <f t="shared" si="0"/>
        <v>432527</v>
      </c>
      <c r="E16" s="116">
        <f t="shared" si="0"/>
        <v>89890</v>
      </c>
      <c r="F16" s="116">
        <f t="shared" si="0"/>
        <v>157769</v>
      </c>
      <c r="G16" s="116">
        <f t="shared" si="0"/>
        <v>134147</v>
      </c>
      <c r="H16" s="116">
        <f t="shared" si="0"/>
        <v>92898</v>
      </c>
      <c r="I16" s="116">
        <f t="shared" si="0"/>
        <v>588200</v>
      </c>
      <c r="J16" s="116">
        <f t="shared" si="0"/>
        <v>87976</v>
      </c>
      <c r="K16" s="116">
        <f t="shared" si="0"/>
        <v>144317</v>
      </c>
    </row>
    <row r="17" spans="1:11" ht="13.5" customHeight="1" thickTop="1" x14ac:dyDescent="0.2">
      <c r="A17" s="193" t="s">
        <v>26</v>
      </c>
      <c r="B17" s="194"/>
      <c r="C17" s="117"/>
      <c r="D17" s="117"/>
      <c r="E17" s="117"/>
      <c r="F17" s="117"/>
      <c r="G17" s="117"/>
      <c r="H17" s="117"/>
      <c r="I17" s="117"/>
      <c r="J17" s="118"/>
      <c r="K17" s="117"/>
    </row>
    <row r="18" spans="1:11" ht="12" x14ac:dyDescent="0.2">
      <c r="A18" s="42" t="s">
        <v>145</v>
      </c>
      <c r="B18" s="40">
        <v>410</v>
      </c>
      <c r="C18" s="119">
        <v>0</v>
      </c>
      <c r="D18" s="119">
        <v>0</v>
      </c>
      <c r="E18" s="119">
        <v>0</v>
      </c>
      <c r="F18" s="119">
        <v>0</v>
      </c>
      <c r="G18" s="119">
        <v>0</v>
      </c>
      <c r="H18" s="119">
        <v>0</v>
      </c>
      <c r="I18" s="118"/>
      <c r="J18" s="119">
        <v>0</v>
      </c>
      <c r="K18" s="119">
        <v>0</v>
      </c>
    </row>
    <row r="19" spans="1:11" ht="12" x14ac:dyDescent="0.2">
      <c r="A19" s="43" t="s">
        <v>146</v>
      </c>
      <c r="B19" s="44">
        <v>420</v>
      </c>
      <c r="C19" s="114">
        <v>0</v>
      </c>
      <c r="D19" s="114">
        <v>0</v>
      </c>
      <c r="E19" s="114">
        <v>0</v>
      </c>
      <c r="F19" s="114">
        <v>0</v>
      </c>
      <c r="G19" s="114">
        <v>0</v>
      </c>
      <c r="H19" s="114">
        <v>0</v>
      </c>
      <c r="I19" s="114">
        <v>0</v>
      </c>
      <c r="J19" s="114">
        <v>0</v>
      </c>
      <c r="K19" s="114">
        <v>0</v>
      </c>
    </row>
    <row r="20" spans="1:11" ht="12" x14ac:dyDescent="0.2">
      <c r="A20" s="43" t="s">
        <v>148</v>
      </c>
      <c r="B20" s="44">
        <v>430</v>
      </c>
      <c r="C20" s="114">
        <v>0</v>
      </c>
      <c r="D20" s="114">
        <v>0</v>
      </c>
      <c r="E20" s="114">
        <v>0</v>
      </c>
      <c r="F20" s="114">
        <v>0</v>
      </c>
      <c r="G20" s="114">
        <v>0</v>
      </c>
      <c r="H20" s="114">
        <v>0</v>
      </c>
      <c r="I20" s="114">
        <v>0</v>
      </c>
      <c r="J20" s="114">
        <v>0</v>
      </c>
      <c r="K20" s="114">
        <v>0</v>
      </c>
    </row>
    <row r="21" spans="1:11" ht="12" x14ac:dyDescent="0.2">
      <c r="A21" s="43" t="s">
        <v>147</v>
      </c>
      <c r="B21" s="44">
        <v>440</v>
      </c>
      <c r="C21" s="114">
        <v>0</v>
      </c>
      <c r="D21" s="114">
        <v>0</v>
      </c>
      <c r="E21" s="114">
        <v>0</v>
      </c>
      <c r="F21" s="114">
        <v>0</v>
      </c>
      <c r="G21" s="114">
        <v>0</v>
      </c>
      <c r="H21" s="114">
        <v>0</v>
      </c>
      <c r="I21" s="114">
        <v>0</v>
      </c>
      <c r="J21" s="114">
        <v>0</v>
      </c>
      <c r="K21" s="114">
        <v>0</v>
      </c>
    </row>
    <row r="22" spans="1:11" ht="12" x14ac:dyDescent="0.2">
      <c r="A22" s="43" t="s">
        <v>149</v>
      </c>
      <c r="B22" s="44">
        <v>460</v>
      </c>
      <c r="C22" s="114">
        <v>0</v>
      </c>
      <c r="D22" s="114">
        <v>0</v>
      </c>
      <c r="E22" s="114">
        <v>0</v>
      </c>
      <c r="F22" s="114">
        <v>0</v>
      </c>
      <c r="G22" s="114">
        <v>0</v>
      </c>
      <c r="H22" s="114">
        <v>0</v>
      </c>
      <c r="I22" s="114">
        <v>0</v>
      </c>
      <c r="J22" s="114">
        <v>0</v>
      </c>
      <c r="K22" s="114">
        <v>0</v>
      </c>
    </row>
    <row r="23" spans="1:11" ht="12" x14ac:dyDescent="0.2">
      <c r="A23" s="45" t="s">
        <v>150</v>
      </c>
      <c r="B23" s="44">
        <v>470</v>
      </c>
      <c r="C23" s="114">
        <v>0</v>
      </c>
      <c r="D23" s="114">
        <v>0</v>
      </c>
      <c r="E23" s="114">
        <v>0</v>
      </c>
      <c r="F23" s="114">
        <v>0</v>
      </c>
      <c r="G23" s="114">
        <v>0</v>
      </c>
      <c r="H23" s="114">
        <v>0</v>
      </c>
      <c r="I23" s="114">
        <v>0</v>
      </c>
      <c r="J23" s="114">
        <v>0</v>
      </c>
      <c r="K23" s="114">
        <v>0</v>
      </c>
    </row>
    <row r="24" spans="1:11" ht="12" x14ac:dyDescent="0.2">
      <c r="A24" s="46" t="s">
        <v>151</v>
      </c>
      <c r="B24" s="47">
        <v>480</v>
      </c>
      <c r="C24" s="114">
        <v>0</v>
      </c>
      <c r="D24" s="114">
        <v>0</v>
      </c>
      <c r="E24" s="114">
        <v>0</v>
      </c>
      <c r="F24" s="114">
        <v>0</v>
      </c>
      <c r="G24" s="114">
        <v>0</v>
      </c>
      <c r="H24" s="114">
        <v>0</v>
      </c>
      <c r="I24" s="114">
        <v>0</v>
      </c>
      <c r="J24" s="114">
        <v>0</v>
      </c>
      <c r="K24" s="114">
        <v>0</v>
      </c>
    </row>
    <row r="25" spans="1:11" ht="12" x14ac:dyDescent="0.2">
      <c r="A25" s="46" t="s">
        <v>152</v>
      </c>
      <c r="B25" s="47">
        <v>490</v>
      </c>
      <c r="C25" s="114">
        <v>0</v>
      </c>
      <c r="D25" s="114">
        <v>0</v>
      </c>
      <c r="E25" s="114">
        <v>0</v>
      </c>
      <c r="F25" s="114">
        <v>0</v>
      </c>
      <c r="G25" s="114">
        <v>0</v>
      </c>
      <c r="H25" s="114">
        <v>0</v>
      </c>
      <c r="I25" s="114">
        <v>0</v>
      </c>
      <c r="J25" s="114">
        <v>0</v>
      </c>
      <c r="K25" s="114">
        <v>0</v>
      </c>
    </row>
    <row r="26" spans="1:11" ht="12" x14ac:dyDescent="0.2">
      <c r="A26" s="46" t="s">
        <v>37</v>
      </c>
      <c r="B26" s="47">
        <v>493</v>
      </c>
      <c r="C26" s="114">
        <v>0</v>
      </c>
      <c r="D26" s="114">
        <v>0</v>
      </c>
      <c r="E26" s="114">
        <v>0</v>
      </c>
      <c r="F26" s="114">
        <v>0</v>
      </c>
      <c r="G26" s="114">
        <v>0</v>
      </c>
      <c r="H26" s="114">
        <v>0</v>
      </c>
      <c r="I26" s="114">
        <v>0</v>
      </c>
      <c r="J26" s="114">
        <v>0</v>
      </c>
      <c r="K26" s="114">
        <v>0</v>
      </c>
    </row>
    <row r="27" spans="1:11" ht="12" x14ac:dyDescent="0.2">
      <c r="A27" s="258" t="s">
        <v>153</v>
      </c>
      <c r="B27" s="254"/>
      <c r="C27" s="260">
        <f>SUM(C18:C26)</f>
        <v>0</v>
      </c>
      <c r="D27" s="260">
        <f t="shared" ref="D27:K27" si="1">SUM(D18:D26)</f>
        <v>0</v>
      </c>
      <c r="E27" s="260">
        <f t="shared" si="1"/>
        <v>0</v>
      </c>
      <c r="F27" s="260">
        <f t="shared" si="1"/>
        <v>0</v>
      </c>
      <c r="G27" s="260">
        <f t="shared" si="1"/>
        <v>0</v>
      </c>
      <c r="H27" s="260">
        <f t="shared" si="1"/>
        <v>0</v>
      </c>
      <c r="I27" s="260">
        <f t="shared" si="1"/>
        <v>0</v>
      </c>
      <c r="J27" s="260">
        <f t="shared" si="1"/>
        <v>0</v>
      </c>
      <c r="K27" s="260">
        <f t="shared" si="1"/>
        <v>0</v>
      </c>
    </row>
    <row r="28" spans="1:11" ht="13.5" customHeight="1" x14ac:dyDescent="0.2">
      <c r="A28" s="195" t="s">
        <v>15</v>
      </c>
      <c r="B28" s="196"/>
      <c r="C28" s="117"/>
      <c r="D28" s="118"/>
      <c r="E28" s="118"/>
      <c r="F28" s="118"/>
      <c r="G28" s="118"/>
      <c r="H28" s="118"/>
      <c r="I28" s="118"/>
      <c r="J28" s="118"/>
      <c r="K28" s="118"/>
    </row>
    <row r="29" spans="1:11" ht="12" x14ac:dyDescent="0.2">
      <c r="A29" s="43" t="s">
        <v>174</v>
      </c>
      <c r="B29" s="44">
        <v>511</v>
      </c>
      <c r="C29" s="268"/>
      <c r="D29" s="268"/>
      <c r="E29" s="268"/>
      <c r="F29" s="268"/>
      <c r="G29" s="268"/>
      <c r="H29" s="268"/>
      <c r="I29" s="118"/>
      <c r="J29" s="280"/>
      <c r="K29" s="280"/>
    </row>
    <row r="30" spans="1:11" ht="13.9" customHeight="1" thickBot="1" x14ac:dyDescent="0.25">
      <c r="A30" s="259" t="s">
        <v>118</v>
      </c>
      <c r="B30" s="167"/>
      <c r="C30" s="116">
        <f t="shared" ref="C30:H30" si="2">SUM(C27:C29)</f>
        <v>0</v>
      </c>
      <c r="D30" s="116">
        <f t="shared" si="2"/>
        <v>0</v>
      </c>
      <c r="E30" s="116">
        <f t="shared" si="2"/>
        <v>0</v>
      </c>
      <c r="F30" s="116">
        <f t="shared" si="2"/>
        <v>0</v>
      </c>
      <c r="G30" s="116">
        <f t="shared" si="2"/>
        <v>0</v>
      </c>
      <c r="H30" s="116">
        <f t="shared" si="2"/>
        <v>0</v>
      </c>
      <c r="I30" s="281">
        <f>I27</f>
        <v>0</v>
      </c>
      <c r="J30" s="116">
        <f>SUM(J27:J29)</f>
        <v>0</v>
      </c>
      <c r="K30" s="116">
        <f>SUM(K27:K29)</f>
        <v>0</v>
      </c>
    </row>
    <row r="31" spans="1:11" ht="12.75" thickTop="1" x14ac:dyDescent="0.2">
      <c r="A31" s="165" t="s">
        <v>16</v>
      </c>
      <c r="B31" s="166">
        <v>714</v>
      </c>
      <c r="C31" s="120">
        <v>11917</v>
      </c>
      <c r="D31" s="120">
        <v>6087</v>
      </c>
      <c r="E31" s="120">
        <v>0</v>
      </c>
      <c r="F31" s="120">
        <v>0</v>
      </c>
      <c r="G31" s="120">
        <v>42710</v>
      </c>
      <c r="H31" s="120">
        <v>92348</v>
      </c>
      <c r="I31" s="120">
        <v>0</v>
      </c>
      <c r="J31" s="120">
        <v>0</v>
      </c>
      <c r="K31" s="120">
        <v>0</v>
      </c>
    </row>
    <row r="32" spans="1:11" ht="12" x14ac:dyDescent="0.2">
      <c r="A32" s="46" t="s">
        <v>17</v>
      </c>
      <c r="B32" s="47">
        <v>730</v>
      </c>
      <c r="C32" s="119">
        <v>2149469</v>
      </c>
      <c r="D32" s="119">
        <v>426440</v>
      </c>
      <c r="E32" s="119">
        <v>89890</v>
      </c>
      <c r="F32" s="119">
        <v>157769</v>
      </c>
      <c r="G32" s="119">
        <v>91437</v>
      </c>
      <c r="H32" s="119">
        <v>550</v>
      </c>
      <c r="I32" s="119">
        <v>588200</v>
      </c>
      <c r="J32" s="119">
        <v>87976</v>
      </c>
      <c r="K32" s="119">
        <v>144317</v>
      </c>
    </row>
    <row r="33" spans="1:11" ht="12" x14ac:dyDescent="0.2">
      <c r="A33" s="46" t="s">
        <v>18</v>
      </c>
      <c r="B33" s="267"/>
      <c r="C33" s="117"/>
      <c r="D33" s="118"/>
      <c r="E33" s="118"/>
      <c r="F33" s="118"/>
      <c r="G33" s="118"/>
      <c r="H33" s="118"/>
      <c r="I33" s="118"/>
      <c r="J33" s="118"/>
      <c r="K33" s="118"/>
    </row>
    <row r="34" spans="1:11" ht="12.75" thickBot="1" x14ac:dyDescent="0.25">
      <c r="A34" s="168" t="s">
        <v>119</v>
      </c>
      <c r="B34" s="167"/>
      <c r="C34" s="116">
        <f>SUM(C30:C32)</f>
        <v>2161386</v>
      </c>
      <c r="D34" s="116">
        <f t="shared" ref="D34:K34" si="3">SUM(D30:D32)</f>
        <v>432527</v>
      </c>
      <c r="E34" s="116">
        <f t="shared" si="3"/>
        <v>89890</v>
      </c>
      <c r="F34" s="116">
        <f t="shared" si="3"/>
        <v>157769</v>
      </c>
      <c r="G34" s="116">
        <f t="shared" si="3"/>
        <v>134147</v>
      </c>
      <c r="H34" s="116">
        <f t="shared" si="3"/>
        <v>92898</v>
      </c>
      <c r="I34" s="116">
        <f t="shared" si="3"/>
        <v>588200</v>
      </c>
      <c r="J34" s="116">
        <f t="shared" si="3"/>
        <v>87976</v>
      </c>
      <c r="K34" s="116">
        <f t="shared" si="3"/>
        <v>144317</v>
      </c>
    </row>
    <row r="35" spans="1:11" ht="13.9" customHeight="1" thickTop="1" x14ac:dyDescent="0.2">
      <c r="A35" s="49"/>
    </row>
  </sheetData>
  <sheetProtection algorithmName="SHA-512" hashValue="wPNtKjaUyjSv/18hpusKx89gza6jFgQtNFk29ZBdvCzTMbplLx+L8f4Z0Aw1X83mLlbTvWlhN5r0q/uO1Muu6A==" saltValue="7Eemi7Lgf05Uol5Z59zx1g==" spinCount="100000" sheet="1" objects="1" scenarios="1"/>
  <mergeCells count="2">
    <mergeCell ref="A1:K1"/>
    <mergeCell ref="A2:K2"/>
  </mergeCells>
  <phoneticPr fontId="2" type="noConversion"/>
  <printOptions headings="1"/>
  <pageMargins left="0" right="0" top="0.72" bottom="0.47" header="0.22" footer="0.17"/>
  <pageSetup scale="82" firstPageNumber="5" orientation="landscape" r:id="rId1"/>
  <headerFooter alignWithMargins="0">
    <oddHeader>&amp;L&amp;8Page &amp;P&amp;R&amp;8Page &amp;P</odd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K31"/>
  <sheetViews>
    <sheetView showGridLines="0" workbookViewId="0">
      <pane ySplit="3" topLeftCell="A4" activePane="bottomLeft" state="frozenSplit"/>
      <selection activeCell="C11" sqref="C11:F11"/>
      <selection pane="bottomLeft" activeCell="C11" sqref="C11:F11"/>
    </sheetView>
  </sheetViews>
  <sheetFormatPr defaultColWidth="8.7109375" defaultRowHeight="11.25" x14ac:dyDescent="0.2"/>
  <cols>
    <col min="1" max="1" width="36" style="30" customWidth="1"/>
    <col min="2" max="2" width="4.7109375" style="30" customWidth="1"/>
    <col min="3" max="9" width="13.7109375" style="30" customWidth="1"/>
    <col min="10" max="11" width="13.7109375" style="50" customWidth="1"/>
    <col min="12" max="12" width="3.28515625" style="30" customWidth="1"/>
    <col min="13" max="13" width="4.42578125" style="30" customWidth="1"/>
    <col min="14" max="16384" width="8.7109375" style="30"/>
  </cols>
  <sheetData>
    <row r="1" spans="1:11" ht="12" x14ac:dyDescent="0.2">
      <c r="A1" s="374" t="s">
        <v>167</v>
      </c>
      <c r="B1" s="374"/>
      <c r="C1" s="374"/>
      <c r="D1" s="374"/>
      <c r="E1" s="374"/>
      <c r="F1" s="374"/>
      <c r="G1" s="374"/>
      <c r="H1" s="374"/>
      <c r="I1" s="374"/>
      <c r="J1" s="374"/>
      <c r="K1" s="374"/>
    </row>
    <row r="2" spans="1:11" ht="12" x14ac:dyDescent="0.2">
      <c r="A2" s="396" t="s">
        <v>202</v>
      </c>
      <c r="B2" s="396"/>
      <c r="C2" s="396"/>
      <c r="D2" s="396"/>
      <c r="E2" s="396"/>
      <c r="F2" s="396"/>
      <c r="G2" s="396"/>
      <c r="H2" s="396"/>
      <c r="I2" s="396"/>
      <c r="J2" s="396"/>
      <c r="K2" s="396"/>
    </row>
    <row r="3" spans="1:11" ht="12" x14ac:dyDescent="0.2">
      <c r="A3" s="272"/>
      <c r="B3" s="272"/>
      <c r="C3" s="272"/>
      <c r="D3" s="272"/>
      <c r="E3" s="272"/>
      <c r="F3" s="272"/>
      <c r="G3" s="272"/>
      <c r="H3" s="272"/>
      <c r="I3" s="272"/>
      <c r="J3" s="272"/>
      <c r="K3" s="272"/>
    </row>
    <row r="4" spans="1:11" s="72" customFormat="1" ht="12.2" customHeight="1" x14ac:dyDescent="0.2">
      <c r="A4" s="28"/>
      <c r="B4" s="29"/>
      <c r="C4" s="262" t="s">
        <v>28</v>
      </c>
      <c r="D4" s="262" t="s">
        <v>29</v>
      </c>
      <c r="E4" s="262" t="s">
        <v>30</v>
      </c>
      <c r="F4" s="262" t="s">
        <v>31</v>
      </c>
      <c r="G4" s="262" t="s">
        <v>32</v>
      </c>
      <c r="H4" s="262" t="s">
        <v>33</v>
      </c>
      <c r="I4" s="262" t="s">
        <v>34</v>
      </c>
      <c r="J4" s="262" t="s">
        <v>35</v>
      </c>
      <c r="K4" s="262" t="s">
        <v>36</v>
      </c>
    </row>
    <row r="5" spans="1:11" ht="33.75" x14ac:dyDescent="0.2">
      <c r="A5" s="266" t="s">
        <v>1</v>
      </c>
      <c r="B5" s="263" t="s">
        <v>154</v>
      </c>
      <c r="C5" s="264" t="s">
        <v>8</v>
      </c>
      <c r="D5" s="265" t="s">
        <v>48</v>
      </c>
      <c r="E5" s="264" t="s">
        <v>137</v>
      </c>
      <c r="F5" s="264" t="s">
        <v>9</v>
      </c>
      <c r="G5" s="265" t="s">
        <v>38</v>
      </c>
      <c r="H5" s="265" t="s">
        <v>138</v>
      </c>
      <c r="I5" s="264" t="s">
        <v>39</v>
      </c>
      <c r="J5" s="264" t="s">
        <v>139</v>
      </c>
      <c r="K5" s="265" t="s">
        <v>40</v>
      </c>
    </row>
    <row r="6" spans="1:11" ht="13.5" customHeight="1" x14ac:dyDescent="0.2">
      <c r="A6" s="197" t="s">
        <v>11</v>
      </c>
      <c r="B6" s="198"/>
      <c r="C6" s="112"/>
      <c r="D6" s="112"/>
      <c r="E6" s="112"/>
      <c r="F6" s="112"/>
      <c r="G6" s="112"/>
      <c r="H6" s="112"/>
      <c r="I6" s="112"/>
      <c r="J6" s="112"/>
      <c r="K6" s="112"/>
    </row>
    <row r="7" spans="1:11" ht="13.9" customHeight="1" x14ac:dyDescent="0.2">
      <c r="A7" s="201" t="s">
        <v>19</v>
      </c>
      <c r="B7" s="202">
        <v>1000</v>
      </c>
      <c r="C7" s="121">
        <v>1279849</v>
      </c>
      <c r="D7" s="121">
        <v>84181</v>
      </c>
      <c r="E7" s="121">
        <v>211977</v>
      </c>
      <c r="F7" s="121">
        <v>2020</v>
      </c>
      <c r="G7" s="121">
        <v>54836</v>
      </c>
      <c r="H7" s="121">
        <v>76714</v>
      </c>
      <c r="I7" s="121">
        <v>7416</v>
      </c>
      <c r="J7" s="121">
        <v>213325</v>
      </c>
      <c r="K7" s="121">
        <v>2535</v>
      </c>
    </row>
    <row r="8" spans="1:11" ht="22.5" x14ac:dyDescent="0.2">
      <c r="A8" s="203" t="s">
        <v>168</v>
      </c>
      <c r="B8" s="202">
        <v>2000</v>
      </c>
      <c r="C8" s="121">
        <v>0</v>
      </c>
      <c r="D8" s="121">
        <v>0</v>
      </c>
      <c r="E8" s="122"/>
      <c r="F8" s="121">
        <v>0</v>
      </c>
      <c r="G8" s="121">
        <v>0</v>
      </c>
      <c r="H8" s="122"/>
      <c r="I8" s="122"/>
      <c r="J8" s="122"/>
      <c r="K8" s="122"/>
    </row>
    <row r="9" spans="1:11" ht="13.9" customHeight="1" x14ac:dyDescent="0.2">
      <c r="A9" s="203" t="s">
        <v>20</v>
      </c>
      <c r="B9" s="202">
        <v>3000</v>
      </c>
      <c r="C9" s="121">
        <v>869352</v>
      </c>
      <c r="D9" s="121">
        <v>0</v>
      </c>
      <c r="E9" s="121">
        <v>0</v>
      </c>
      <c r="F9" s="121">
        <v>27505</v>
      </c>
      <c r="G9" s="121">
        <v>0</v>
      </c>
      <c r="H9" s="121">
        <v>0</v>
      </c>
      <c r="I9" s="121">
        <v>0</v>
      </c>
      <c r="J9" s="121">
        <v>0</v>
      </c>
      <c r="K9" s="121">
        <v>0</v>
      </c>
    </row>
    <row r="10" spans="1:11" ht="13.9" customHeight="1" x14ac:dyDescent="0.2">
      <c r="A10" s="204" t="s">
        <v>21</v>
      </c>
      <c r="B10" s="202">
        <v>4000</v>
      </c>
      <c r="C10" s="121">
        <v>219619</v>
      </c>
      <c r="D10" s="121">
        <v>0</v>
      </c>
      <c r="E10" s="121">
        <v>0</v>
      </c>
      <c r="F10" s="121">
        <v>0</v>
      </c>
      <c r="G10" s="121">
        <v>0</v>
      </c>
      <c r="H10" s="121">
        <v>0</v>
      </c>
      <c r="I10" s="121">
        <v>0</v>
      </c>
      <c r="J10" s="121">
        <v>0</v>
      </c>
      <c r="K10" s="121">
        <v>0</v>
      </c>
    </row>
    <row r="11" spans="1:11" ht="13.9" customHeight="1" thickBot="1" x14ac:dyDescent="0.25">
      <c r="A11" s="256" t="s">
        <v>120</v>
      </c>
      <c r="B11" s="171"/>
      <c r="C11" s="124">
        <f>SUM(C7:C10)</f>
        <v>2368820</v>
      </c>
      <c r="D11" s="124">
        <f>SUM(D7:D10)</f>
        <v>84181</v>
      </c>
      <c r="E11" s="124">
        <f>SUM(E7:E10)</f>
        <v>211977</v>
      </c>
      <c r="F11" s="124">
        <f>SUM(F7:F10)</f>
        <v>29525</v>
      </c>
      <c r="G11" s="124">
        <f>G7+G8+G9+G10</f>
        <v>54836</v>
      </c>
      <c r="H11" s="124">
        <f>SUM(H7:H10)</f>
        <v>76714</v>
      </c>
      <c r="I11" s="124">
        <f>SUM(I7:I10)</f>
        <v>7416</v>
      </c>
      <c r="J11" s="124">
        <f>SUM(J7:J10)</f>
        <v>213325</v>
      </c>
      <c r="K11" s="124">
        <f>SUM(K7:K10)</f>
        <v>2535</v>
      </c>
    </row>
    <row r="12" spans="1:11" ht="13.5" thickTop="1" thickBot="1" x14ac:dyDescent="0.25">
      <c r="A12" s="169" t="s">
        <v>176</v>
      </c>
      <c r="B12" s="269">
        <v>3998</v>
      </c>
      <c r="C12" s="125">
        <v>635061</v>
      </c>
      <c r="D12" s="125">
        <v>0</v>
      </c>
      <c r="E12" s="125">
        <v>0</v>
      </c>
      <c r="F12" s="125">
        <v>0</v>
      </c>
      <c r="G12" s="125">
        <v>0</v>
      </c>
      <c r="H12" s="125">
        <v>0</v>
      </c>
      <c r="I12" s="126"/>
      <c r="J12" s="125">
        <v>0</v>
      </c>
      <c r="K12" s="125">
        <v>0</v>
      </c>
    </row>
    <row r="13" spans="1:11" ht="13.9" customHeight="1" thickTop="1" thickBot="1" x14ac:dyDescent="0.25">
      <c r="A13" s="255" t="s">
        <v>121</v>
      </c>
      <c r="B13" s="172"/>
      <c r="C13" s="127">
        <f t="shared" ref="C13:K13" si="0">C11+C12</f>
        <v>3003881</v>
      </c>
      <c r="D13" s="127">
        <f t="shared" si="0"/>
        <v>84181</v>
      </c>
      <c r="E13" s="127">
        <f t="shared" si="0"/>
        <v>211977</v>
      </c>
      <c r="F13" s="127">
        <f t="shared" si="0"/>
        <v>29525</v>
      </c>
      <c r="G13" s="127">
        <f t="shared" si="0"/>
        <v>54836</v>
      </c>
      <c r="H13" s="127">
        <f t="shared" si="0"/>
        <v>76714</v>
      </c>
      <c r="I13" s="127">
        <f t="shared" si="0"/>
        <v>7416</v>
      </c>
      <c r="J13" s="127">
        <f t="shared" si="0"/>
        <v>213325</v>
      </c>
      <c r="K13" s="127">
        <f t="shared" si="0"/>
        <v>2535</v>
      </c>
    </row>
    <row r="14" spans="1:11" ht="13.5" customHeight="1" thickTop="1" x14ac:dyDescent="0.2">
      <c r="A14" s="199" t="s">
        <v>10</v>
      </c>
      <c r="B14" s="200"/>
      <c r="C14" s="128"/>
      <c r="D14" s="126"/>
      <c r="E14" s="126"/>
      <c r="F14" s="126"/>
      <c r="G14" s="128"/>
      <c r="H14" s="126"/>
      <c r="I14" s="126"/>
      <c r="J14" s="126"/>
      <c r="K14" s="126"/>
    </row>
    <row r="15" spans="1:11" ht="13.9" customHeight="1" x14ac:dyDescent="0.2">
      <c r="A15" s="205" t="s">
        <v>22</v>
      </c>
      <c r="B15" s="206">
        <v>1000</v>
      </c>
      <c r="C15" s="121">
        <v>1051838</v>
      </c>
      <c r="D15" s="126"/>
      <c r="E15" s="126"/>
      <c r="F15" s="126"/>
      <c r="G15" s="121">
        <v>24609</v>
      </c>
      <c r="H15" s="126"/>
      <c r="I15" s="126"/>
      <c r="J15" s="126"/>
      <c r="K15" s="126"/>
    </row>
    <row r="16" spans="1:11" ht="13.9" customHeight="1" x14ac:dyDescent="0.2">
      <c r="A16" s="201" t="s">
        <v>23</v>
      </c>
      <c r="B16" s="207">
        <v>2000</v>
      </c>
      <c r="C16" s="121">
        <v>497386</v>
      </c>
      <c r="D16" s="121">
        <v>228705</v>
      </c>
      <c r="E16" s="126"/>
      <c r="F16" s="121">
        <v>59993</v>
      </c>
      <c r="G16" s="121">
        <v>32876</v>
      </c>
      <c r="H16" s="121">
        <v>0</v>
      </c>
      <c r="I16" s="126"/>
      <c r="J16" s="123">
        <v>227983</v>
      </c>
      <c r="K16" s="121">
        <v>371614</v>
      </c>
    </row>
    <row r="17" spans="1:11" ht="13.9" customHeight="1" x14ac:dyDescent="0.2">
      <c r="A17" s="203" t="s">
        <v>24</v>
      </c>
      <c r="B17" s="207">
        <v>3000</v>
      </c>
      <c r="C17" s="121">
        <v>294</v>
      </c>
      <c r="D17" s="121">
        <v>0</v>
      </c>
      <c r="E17" s="126"/>
      <c r="F17" s="121">
        <v>0</v>
      </c>
      <c r="G17" s="121">
        <v>0</v>
      </c>
      <c r="H17" s="122"/>
      <c r="I17" s="126"/>
      <c r="J17" s="126"/>
      <c r="K17" s="126"/>
    </row>
    <row r="18" spans="1:11" ht="13.9" customHeight="1" x14ac:dyDescent="0.2">
      <c r="A18" s="204" t="s">
        <v>155</v>
      </c>
      <c r="B18" s="208">
        <v>4000</v>
      </c>
      <c r="C18" s="121">
        <v>513417</v>
      </c>
      <c r="D18" s="121">
        <v>0</v>
      </c>
      <c r="E18" s="121">
        <v>0</v>
      </c>
      <c r="F18" s="121">
        <v>0</v>
      </c>
      <c r="G18" s="121">
        <v>8062</v>
      </c>
      <c r="H18" s="121">
        <v>0</v>
      </c>
      <c r="I18" s="126"/>
      <c r="J18" s="371">
        <v>0</v>
      </c>
      <c r="K18" s="121">
        <v>0</v>
      </c>
    </row>
    <row r="19" spans="1:11" ht="13.9" customHeight="1" x14ac:dyDescent="0.2">
      <c r="A19" s="204" t="s">
        <v>25</v>
      </c>
      <c r="B19" s="207">
        <v>5000</v>
      </c>
      <c r="C19" s="121">
        <v>0</v>
      </c>
      <c r="D19" s="121">
        <v>0</v>
      </c>
      <c r="E19" s="121">
        <v>214829</v>
      </c>
      <c r="F19" s="121">
        <v>0</v>
      </c>
      <c r="G19" s="121">
        <v>0</v>
      </c>
      <c r="H19" s="122"/>
      <c r="I19" s="126"/>
      <c r="J19" s="121">
        <v>0</v>
      </c>
      <c r="K19" s="121">
        <v>0</v>
      </c>
    </row>
    <row r="20" spans="1:11" ht="13.9" customHeight="1" thickBot="1" x14ac:dyDescent="0.25">
      <c r="A20" s="256" t="s">
        <v>122</v>
      </c>
      <c r="B20" s="176"/>
      <c r="C20" s="124">
        <f t="shared" ref="C20:H20" si="1">SUM(C15:C19)</f>
        <v>2062935</v>
      </c>
      <c r="D20" s="124">
        <f t="shared" si="1"/>
        <v>228705</v>
      </c>
      <c r="E20" s="124">
        <f t="shared" si="1"/>
        <v>214829</v>
      </c>
      <c r="F20" s="124">
        <f t="shared" si="1"/>
        <v>59993</v>
      </c>
      <c r="G20" s="124">
        <f t="shared" si="1"/>
        <v>65547</v>
      </c>
      <c r="H20" s="124">
        <f t="shared" si="1"/>
        <v>0</v>
      </c>
      <c r="I20" s="126"/>
      <c r="J20" s="124">
        <f>SUM(J15:J19)</f>
        <v>227983</v>
      </c>
      <c r="K20" s="124">
        <f>SUM(K15:K19)</f>
        <v>371614</v>
      </c>
    </row>
    <row r="21" spans="1:11" ht="13.5" thickTop="1" thickBot="1" x14ac:dyDescent="0.25">
      <c r="A21" s="173" t="s">
        <v>177</v>
      </c>
      <c r="B21" s="269">
        <v>4180</v>
      </c>
      <c r="C21" s="127">
        <f t="shared" ref="C21:H21" si="2">C12</f>
        <v>635061</v>
      </c>
      <c r="D21" s="127">
        <f t="shared" si="2"/>
        <v>0</v>
      </c>
      <c r="E21" s="127">
        <f t="shared" si="2"/>
        <v>0</v>
      </c>
      <c r="F21" s="127">
        <f t="shared" si="2"/>
        <v>0</v>
      </c>
      <c r="G21" s="127">
        <f t="shared" si="2"/>
        <v>0</v>
      </c>
      <c r="H21" s="127">
        <f t="shared" si="2"/>
        <v>0</v>
      </c>
      <c r="I21" s="126" t="s">
        <v>0</v>
      </c>
      <c r="J21" s="129">
        <f>J12</f>
        <v>0</v>
      </c>
      <c r="K21" s="129">
        <f>K12</f>
        <v>0</v>
      </c>
    </row>
    <row r="22" spans="1:11" ht="13.9" customHeight="1" thickTop="1" thickBot="1" x14ac:dyDescent="0.25">
      <c r="A22" s="256" t="s">
        <v>123</v>
      </c>
      <c r="B22" s="177"/>
      <c r="C22" s="127">
        <f t="shared" ref="C22:H22" si="3">C20+C21</f>
        <v>2697996</v>
      </c>
      <c r="D22" s="127">
        <f t="shared" si="3"/>
        <v>228705</v>
      </c>
      <c r="E22" s="127">
        <f t="shared" si="3"/>
        <v>214829</v>
      </c>
      <c r="F22" s="127">
        <f t="shared" si="3"/>
        <v>59993</v>
      </c>
      <c r="G22" s="127">
        <f t="shared" si="3"/>
        <v>65547</v>
      </c>
      <c r="H22" s="127">
        <f t="shared" si="3"/>
        <v>0</v>
      </c>
      <c r="I22" s="130"/>
      <c r="J22" s="127">
        <f>J20+J21</f>
        <v>227983</v>
      </c>
      <c r="K22" s="127">
        <f>K20+K21</f>
        <v>371614</v>
      </c>
    </row>
    <row r="23" spans="1:11" ht="23.25" thickTop="1" x14ac:dyDescent="0.2">
      <c r="A23" s="174" t="s">
        <v>76</v>
      </c>
      <c r="B23" s="170"/>
      <c r="C23" s="131">
        <f t="shared" ref="C23:H23" si="4">C11-C20</f>
        <v>305885</v>
      </c>
      <c r="D23" s="131">
        <f t="shared" si="4"/>
        <v>-144524</v>
      </c>
      <c r="E23" s="131">
        <f t="shared" si="4"/>
        <v>-2852</v>
      </c>
      <c r="F23" s="131">
        <f t="shared" si="4"/>
        <v>-30468</v>
      </c>
      <c r="G23" s="131">
        <f t="shared" si="4"/>
        <v>-10711</v>
      </c>
      <c r="H23" s="131">
        <f t="shared" si="4"/>
        <v>76714</v>
      </c>
      <c r="I23" s="131">
        <f>I11</f>
        <v>7416</v>
      </c>
      <c r="J23" s="131">
        <f>J11-J20</f>
        <v>-14658</v>
      </c>
      <c r="K23" s="131">
        <f>K11-K20</f>
        <v>-369079</v>
      </c>
    </row>
    <row r="24" spans="1:11" ht="12.75" thickBot="1" x14ac:dyDescent="0.25">
      <c r="A24" s="209" t="s">
        <v>156</v>
      </c>
      <c r="B24" s="210">
        <v>7000</v>
      </c>
      <c r="C24" s="132">
        <v>0</v>
      </c>
      <c r="D24" s="132">
        <v>0</v>
      </c>
      <c r="E24" s="132">
        <v>0</v>
      </c>
      <c r="F24" s="132">
        <v>0</v>
      </c>
      <c r="G24" s="132">
        <v>0</v>
      </c>
      <c r="H24" s="132">
        <v>0</v>
      </c>
      <c r="I24" s="132">
        <v>0</v>
      </c>
      <c r="J24" s="132">
        <v>0</v>
      </c>
      <c r="K24" s="132">
        <v>160000</v>
      </c>
    </row>
    <row r="25" spans="1:11" ht="13.9" customHeight="1" thickTop="1" thickBot="1" x14ac:dyDescent="0.25">
      <c r="A25" s="211" t="s">
        <v>157</v>
      </c>
      <c r="B25" s="212">
        <v>8000</v>
      </c>
      <c r="C25" s="133">
        <v>0</v>
      </c>
      <c r="D25" s="133">
        <v>0</v>
      </c>
      <c r="E25" s="133">
        <v>0</v>
      </c>
      <c r="F25" s="133">
        <v>0</v>
      </c>
      <c r="G25" s="134">
        <v>0</v>
      </c>
      <c r="H25" s="133">
        <v>0</v>
      </c>
      <c r="I25" s="134">
        <v>160000</v>
      </c>
      <c r="J25" s="133">
        <v>0</v>
      </c>
      <c r="K25" s="133">
        <v>0</v>
      </c>
    </row>
    <row r="26" spans="1:11" ht="15.75" thickTop="1" thickBot="1" x14ac:dyDescent="0.25">
      <c r="A26" s="270" t="s">
        <v>158</v>
      </c>
      <c r="B26" s="178"/>
      <c r="C26" s="135">
        <f t="shared" ref="C26:K26" si="5">C24-C25</f>
        <v>0</v>
      </c>
      <c r="D26" s="135">
        <f t="shared" si="5"/>
        <v>0</v>
      </c>
      <c r="E26" s="135">
        <f t="shared" si="5"/>
        <v>0</v>
      </c>
      <c r="F26" s="135">
        <f t="shared" si="5"/>
        <v>0</v>
      </c>
      <c r="G26" s="135">
        <f t="shared" si="5"/>
        <v>0</v>
      </c>
      <c r="H26" s="135">
        <f t="shared" si="5"/>
        <v>0</v>
      </c>
      <c r="I26" s="135">
        <f t="shared" si="5"/>
        <v>-160000</v>
      </c>
      <c r="J26" s="135">
        <f t="shared" si="5"/>
        <v>0</v>
      </c>
      <c r="K26" s="135">
        <f t="shared" si="5"/>
        <v>160000</v>
      </c>
    </row>
    <row r="27" spans="1:11" ht="37.5" customHeight="1" thickTop="1" thickBot="1" x14ac:dyDescent="0.25">
      <c r="A27" s="397" t="s">
        <v>159</v>
      </c>
      <c r="B27" s="398"/>
      <c r="C27" s="188">
        <f t="shared" ref="C27:K27" si="6">C23+C26</f>
        <v>305885</v>
      </c>
      <c r="D27" s="188">
        <f t="shared" si="6"/>
        <v>-144524</v>
      </c>
      <c r="E27" s="188">
        <f t="shared" si="6"/>
        <v>-2852</v>
      </c>
      <c r="F27" s="188">
        <f t="shared" si="6"/>
        <v>-30468</v>
      </c>
      <c r="G27" s="188">
        <f t="shared" si="6"/>
        <v>-10711</v>
      </c>
      <c r="H27" s="188">
        <f t="shared" si="6"/>
        <v>76714</v>
      </c>
      <c r="I27" s="188">
        <f t="shared" si="6"/>
        <v>-152584</v>
      </c>
      <c r="J27" s="188">
        <f t="shared" si="6"/>
        <v>-14658</v>
      </c>
      <c r="K27" s="188">
        <f t="shared" si="6"/>
        <v>-209079</v>
      </c>
    </row>
    <row r="28" spans="1:11" ht="12.75" thickTop="1" x14ac:dyDescent="0.2">
      <c r="A28" s="279" t="s">
        <v>203</v>
      </c>
      <c r="B28" s="175"/>
      <c r="C28" s="125">
        <v>1855501</v>
      </c>
      <c r="D28" s="125">
        <v>577051</v>
      </c>
      <c r="E28" s="125">
        <v>92742</v>
      </c>
      <c r="F28" s="125">
        <v>188237</v>
      </c>
      <c r="G28" s="125">
        <v>144858</v>
      </c>
      <c r="H28" s="125">
        <v>16184</v>
      </c>
      <c r="I28" s="125">
        <v>740784</v>
      </c>
      <c r="J28" s="125">
        <v>102634</v>
      </c>
      <c r="K28" s="125">
        <v>353396</v>
      </c>
    </row>
    <row r="29" spans="1:11" ht="22.5" x14ac:dyDescent="0.2">
      <c r="A29" s="271" t="s">
        <v>47</v>
      </c>
      <c r="B29" s="48"/>
      <c r="C29" s="121">
        <v>0</v>
      </c>
      <c r="D29" s="121">
        <v>0</v>
      </c>
      <c r="E29" s="121">
        <v>0</v>
      </c>
      <c r="F29" s="121">
        <v>0</v>
      </c>
      <c r="G29" s="121">
        <v>0</v>
      </c>
      <c r="H29" s="121">
        <v>0</v>
      </c>
      <c r="I29" s="121">
        <v>0</v>
      </c>
      <c r="J29" s="121">
        <v>0</v>
      </c>
      <c r="K29" s="121">
        <v>0</v>
      </c>
    </row>
    <row r="30" spans="1:11" ht="13.9" customHeight="1" thickBot="1" x14ac:dyDescent="0.25">
      <c r="A30" s="179" t="s">
        <v>204</v>
      </c>
      <c r="B30" s="180"/>
      <c r="C30" s="136">
        <f t="shared" ref="C30:K30" si="7">SUM(C27:C29)</f>
        <v>2161386</v>
      </c>
      <c r="D30" s="136">
        <f t="shared" si="7"/>
        <v>432527</v>
      </c>
      <c r="E30" s="136">
        <f t="shared" si="7"/>
        <v>89890</v>
      </c>
      <c r="F30" s="136">
        <f t="shared" si="7"/>
        <v>157769</v>
      </c>
      <c r="G30" s="136">
        <f t="shared" si="7"/>
        <v>134147</v>
      </c>
      <c r="H30" s="136">
        <f t="shared" si="7"/>
        <v>92898</v>
      </c>
      <c r="I30" s="136">
        <f t="shared" si="7"/>
        <v>588200</v>
      </c>
      <c r="J30" s="136">
        <f t="shared" si="7"/>
        <v>87976</v>
      </c>
      <c r="K30" s="136">
        <f t="shared" si="7"/>
        <v>144317</v>
      </c>
    </row>
    <row r="31" spans="1:11" ht="13.9" customHeight="1" thickTop="1" x14ac:dyDescent="0.2">
      <c r="A31" s="49"/>
    </row>
  </sheetData>
  <sheetProtection algorithmName="SHA-512" hashValue="BH9DWSJVoXk0RATdIK7lFoJXBLZKALJADq8mrl9fxTHQyKju3CozcGhrcyOYBL51wLm7WAdol51LjJXODk9nmw==" saltValue="VOWY/GLyvAYqkiVy7xQddw==" spinCount="100000" sheet="1" objects="1" scenarios="1"/>
  <mergeCells count="3">
    <mergeCell ref="A1:K1"/>
    <mergeCell ref="A2:K2"/>
    <mergeCell ref="A27:B27"/>
  </mergeCells>
  <printOptions headings="1"/>
  <pageMargins left="0" right="0" top="0.72" bottom="0.47" header="0.22" footer="0.17"/>
  <pageSetup scale="82" firstPageNumber="5" orientation="landscape" r:id="rId1"/>
  <headerFooter alignWithMargins="0">
    <oddHeader>&amp;L&amp;8Page &amp;P&amp;R&amp;8Page &amp;P</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O71"/>
  <sheetViews>
    <sheetView showGridLines="0" workbookViewId="0">
      <selection activeCell="C11" sqref="C11:F11"/>
    </sheetView>
  </sheetViews>
  <sheetFormatPr defaultRowHeight="12.75" x14ac:dyDescent="0.2"/>
  <cols>
    <col min="1" max="1" width="0.85546875" style="94" customWidth="1"/>
    <col min="2" max="2" width="13.7109375" style="94" customWidth="1"/>
    <col min="3" max="3" width="18.42578125" style="94" customWidth="1"/>
    <col min="4" max="4" width="7.42578125" style="94" customWidth="1"/>
    <col min="5" max="15" width="13.7109375" style="94" customWidth="1"/>
    <col min="16" max="16" width="2.5703125" style="94" customWidth="1"/>
    <col min="17" max="16384" width="9.140625" style="94"/>
  </cols>
  <sheetData>
    <row r="1" spans="1:13" ht="17.25" customHeight="1" x14ac:dyDescent="0.2">
      <c r="A1" s="396" t="s">
        <v>196</v>
      </c>
      <c r="B1" s="399"/>
      <c r="C1" s="400"/>
      <c r="D1" s="400"/>
      <c r="E1" s="400"/>
      <c r="F1" s="400"/>
      <c r="G1" s="400"/>
      <c r="H1" s="400"/>
      <c r="I1" s="400"/>
      <c r="J1" s="400"/>
      <c r="K1" s="400"/>
      <c r="L1" s="401"/>
      <c r="M1" s="401"/>
    </row>
    <row r="2" spans="1:13" s="93" customFormat="1" ht="24" customHeight="1" x14ac:dyDescent="0.2">
      <c r="A2" s="148"/>
    </row>
    <row r="3" spans="1:13" s="274" customFormat="1" x14ac:dyDescent="0.2">
      <c r="B3" s="234" t="s">
        <v>111</v>
      </c>
    </row>
    <row r="4" spans="1:13" ht="9.75" customHeight="1" x14ac:dyDescent="0.2"/>
    <row r="5" spans="1:13" ht="23.1" customHeight="1" x14ac:dyDescent="0.2">
      <c r="B5" s="407" t="s">
        <v>195</v>
      </c>
      <c r="C5" s="411"/>
      <c r="D5" s="411"/>
      <c r="E5" s="411"/>
      <c r="F5" s="411"/>
      <c r="G5" s="411"/>
      <c r="H5" s="411"/>
      <c r="I5" s="411"/>
      <c r="J5" s="411"/>
      <c r="K5" s="411"/>
      <c r="L5" s="411"/>
    </row>
    <row r="6" spans="1:13" ht="27.75" customHeight="1" x14ac:dyDescent="0.2">
      <c r="B6" s="405" t="str">
        <f>'ASA1'!C9</f>
        <v>Bartonville Grade School District No. 66</v>
      </c>
      <c r="C6" s="405"/>
      <c r="D6" s="95"/>
      <c r="E6" s="410" t="s">
        <v>212</v>
      </c>
      <c r="F6" s="410"/>
      <c r="G6" s="410"/>
      <c r="H6" s="96"/>
      <c r="I6" s="152" t="s">
        <v>214</v>
      </c>
      <c r="J6" s="96"/>
      <c r="K6" s="406"/>
      <c r="L6" s="406"/>
    </row>
    <row r="7" spans="1:13" ht="17.100000000000001" customHeight="1" x14ac:dyDescent="0.2">
      <c r="B7" s="97" t="s">
        <v>80</v>
      </c>
      <c r="C7" s="95"/>
      <c r="D7" s="95"/>
      <c r="E7" s="408" t="s">
        <v>81</v>
      </c>
      <c r="F7" s="409"/>
      <c r="G7" s="409"/>
      <c r="H7" s="95"/>
      <c r="I7" s="98" t="s">
        <v>82</v>
      </c>
      <c r="J7" s="95"/>
      <c r="K7" s="408" t="s">
        <v>83</v>
      </c>
      <c r="L7" s="409"/>
    </row>
    <row r="8" spans="1:13" x14ac:dyDescent="0.2">
      <c r="B8" s="407" t="s">
        <v>197</v>
      </c>
      <c r="C8" s="407"/>
      <c r="D8" s="407"/>
      <c r="E8" s="407"/>
      <c r="F8" s="407"/>
      <c r="G8" s="407"/>
      <c r="H8" s="407"/>
      <c r="I8" s="407"/>
      <c r="J8" s="407"/>
      <c r="K8" s="407"/>
      <c r="L8" s="407"/>
    </row>
    <row r="9" spans="1:13" ht="6" customHeight="1" x14ac:dyDescent="0.2">
      <c r="B9" s="99"/>
      <c r="C9" s="99"/>
    </row>
    <row r="10" spans="1:13" s="18" customFormat="1" ht="11.25" x14ac:dyDescent="0.2">
      <c r="B10" s="100" t="s">
        <v>90</v>
      </c>
      <c r="C10" s="101"/>
    </row>
    <row r="11" spans="1:13" ht="6" customHeight="1" x14ac:dyDescent="0.2">
      <c r="B11" s="102"/>
      <c r="C11" s="102"/>
    </row>
    <row r="12" spans="1:13" x14ac:dyDescent="0.2">
      <c r="B12" s="296" t="s">
        <v>198</v>
      </c>
      <c r="C12" s="102"/>
    </row>
    <row r="13" spans="1:13" s="18" customFormat="1" ht="33.75" x14ac:dyDescent="0.2">
      <c r="B13" s="103"/>
      <c r="C13" s="104"/>
      <c r="D13" s="104"/>
      <c r="E13" s="105" t="s">
        <v>8</v>
      </c>
      <c r="F13" s="105" t="s">
        <v>48</v>
      </c>
      <c r="G13" s="105" t="s">
        <v>25</v>
      </c>
      <c r="H13" s="105" t="s">
        <v>9</v>
      </c>
      <c r="I13" s="105" t="s">
        <v>79</v>
      </c>
      <c r="J13" s="105" t="s">
        <v>138</v>
      </c>
      <c r="K13" s="105" t="s">
        <v>39</v>
      </c>
      <c r="L13" s="105" t="s">
        <v>139</v>
      </c>
      <c r="M13" s="105" t="s">
        <v>40</v>
      </c>
    </row>
    <row r="14" spans="1:13" s="18" customFormat="1" ht="12" x14ac:dyDescent="0.2">
      <c r="B14" s="213" t="s">
        <v>19</v>
      </c>
      <c r="C14" s="214"/>
      <c r="D14" s="215">
        <v>1000</v>
      </c>
      <c r="E14" s="143">
        <f>('ASA3'!C7)</f>
        <v>1279849</v>
      </c>
      <c r="F14" s="143">
        <f>('ASA3'!D7)</f>
        <v>84181</v>
      </c>
      <c r="G14" s="143">
        <f>('ASA3'!E7)</f>
        <v>211977</v>
      </c>
      <c r="H14" s="143">
        <f>('ASA3'!F7)</f>
        <v>2020</v>
      </c>
      <c r="I14" s="143">
        <f>('ASA3'!G7)</f>
        <v>54836</v>
      </c>
      <c r="J14" s="143">
        <f>('ASA3'!H7)</f>
        <v>76714</v>
      </c>
      <c r="K14" s="143">
        <f>('ASA3'!I7)</f>
        <v>7416</v>
      </c>
      <c r="L14" s="143">
        <f>('ASA3'!J7)</f>
        <v>213325</v>
      </c>
      <c r="M14" s="143">
        <f>('ASA3'!K7)</f>
        <v>2535</v>
      </c>
    </row>
    <row r="15" spans="1:13" s="18" customFormat="1" ht="21.75" customHeight="1" x14ac:dyDescent="0.2">
      <c r="B15" s="412" t="s">
        <v>160</v>
      </c>
      <c r="C15" s="385"/>
      <c r="D15" s="215">
        <v>2000</v>
      </c>
      <c r="E15" s="143">
        <f>('ASA3'!C8)</f>
        <v>0</v>
      </c>
      <c r="F15" s="143">
        <f>('ASA3'!D8)</f>
        <v>0</v>
      </c>
      <c r="G15" s="286"/>
      <c r="H15" s="143">
        <f>('ASA3'!F8)</f>
        <v>0</v>
      </c>
      <c r="I15" s="143">
        <f>('ASA3'!G8)</f>
        <v>0</v>
      </c>
      <c r="J15" s="286"/>
      <c r="K15" s="286"/>
      <c r="L15" s="286"/>
      <c r="M15" s="286"/>
    </row>
    <row r="16" spans="1:13" s="18" customFormat="1" ht="12" x14ac:dyDescent="0.2">
      <c r="B16" s="213" t="s">
        <v>20</v>
      </c>
      <c r="C16" s="214"/>
      <c r="D16" s="215">
        <v>3000</v>
      </c>
      <c r="E16" s="143">
        <f>('ASA3'!C9)</f>
        <v>869352</v>
      </c>
      <c r="F16" s="143">
        <f>('ASA3'!D9)</f>
        <v>0</v>
      </c>
      <c r="G16" s="143">
        <f>('ASA3'!E9)</f>
        <v>0</v>
      </c>
      <c r="H16" s="143">
        <f>('ASA3'!F9)</f>
        <v>27505</v>
      </c>
      <c r="I16" s="143">
        <f>('ASA3'!G9)</f>
        <v>0</v>
      </c>
      <c r="J16" s="143">
        <f>('ASA3'!H9)</f>
        <v>0</v>
      </c>
      <c r="K16" s="143">
        <f>('ASA3'!I9)</f>
        <v>0</v>
      </c>
      <c r="L16" s="143">
        <f>('ASA3'!J9)</f>
        <v>0</v>
      </c>
      <c r="M16" s="143">
        <f>('ASA3'!K9)</f>
        <v>0</v>
      </c>
    </row>
    <row r="17" spans="2:13" s="18" customFormat="1" ht="12" x14ac:dyDescent="0.2">
      <c r="B17" s="213" t="s">
        <v>21</v>
      </c>
      <c r="C17" s="214"/>
      <c r="D17" s="215">
        <v>4000</v>
      </c>
      <c r="E17" s="143">
        <f>('ASA3'!C10)</f>
        <v>219619</v>
      </c>
      <c r="F17" s="143">
        <f>('ASA3'!D10)</f>
        <v>0</v>
      </c>
      <c r="G17" s="143">
        <f>('ASA3'!E10)</f>
        <v>0</v>
      </c>
      <c r="H17" s="143">
        <f>('ASA3'!F10)</f>
        <v>0</v>
      </c>
      <c r="I17" s="143">
        <f>('ASA3'!G10)</f>
        <v>0</v>
      </c>
      <c r="J17" s="143">
        <f>('ASA3'!H10)</f>
        <v>0</v>
      </c>
      <c r="K17" s="143">
        <f>('ASA3'!I10)</f>
        <v>0</v>
      </c>
      <c r="L17" s="143">
        <f>('ASA3'!J10)</f>
        <v>0</v>
      </c>
      <c r="M17" s="143">
        <f>('ASA3'!K10)</f>
        <v>0</v>
      </c>
    </row>
    <row r="18" spans="2:13" s="18" customFormat="1" ht="13.5" customHeight="1" thickBot="1" x14ac:dyDescent="0.25">
      <c r="B18" s="183" t="s">
        <v>120</v>
      </c>
      <c r="C18" s="184"/>
      <c r="D18" s="185"/>
      <c r="E18" s="143">
        <f>('ASA3'!C11)</f>
        <v>2368820</v>
      </c>
      <c r="F18" s="143">
        <f>('ASA3'!D11)</f>
        <v>84181</v>
      </c>
      <c r="G18" s="143">
        <f>('ASA3'!E11)</f>
        <v>211977</v>
      </c>
      <c r="H18" s="143">
        <f>('ASA3'!F11)</f>
        <v>29525</v>
      </c>
      <c r="I18" s="143">
        <f>('ASA3'!G11)</f>
        <v>54836</v>
      </c>
      <c r="J18" s="143">
        <f>('ASA3'!H11)</f>
        <v>76714</v>
      </c>
      <c r="K18" s="143">
        <f>('ASA3'!I11)</f>
        <v>7416</v>
      </c>
      <c r="L18" s="143">
        <f>('ASA3'!J11)</f>
        <v>213325</v>
      </c>
      <c r="M18" s="143">
        <f>('ASA3'!K11)</f>
        <v>2535</v>
      </c>
    </row>
    <row r="19" spans="2:13" s="18" customFormat="1" ht="15" customHeight="1" thickTop="1" thickBot="1" x14ac:dyDescent="0.25">
      <c r="B19" s="402" t="s">
        <v>122</v>
      </c>
      <c r="C19" s="403"/>
      <c r="D19" s="404"/>
      <c r="E19" s="287">
        <f>'ASA3'!C20</f>
        <v>2062935</v>
      </c>
      <c r="F19" s="287">
        <f>'ASA3'!D20</f>
        <v>228705</v>
      </c>
      <c r="G19" s="287">
        <f>'ASA3'!E20</f>
        <v>214829</v>
      </c>
      <c r="H19" s="287">
        <f>'ASA3'!F20</f>
        <v>59993</v>
      </c>
      <c r="I19" s="287">
        <f>'ASA3'!G20</f>
        <v>65547</v>
      </c>
      <c r="J19" s="287">
        <f>'ASA3'!H20</f>
        <v>0</v>
      </c>
      <c r="K19" s="288"/>
      <c r="L19" s="287">
        <f>'ASA3'!J20</f>
        <v>227983</v>
      </c>
      <c r="M19" s="287">
        <f>'ASA3'!K20</f>
        <v>371614</v>
      </c>
    </row>
    <row r="20" spans="2:13" s="18" customFormat="1" thickTop="1" x14ac:dyDescent="0.2">
      <c r="B20" s="181" t="s">
        <v>161</v>
      </c>
      <c r="C20" s="182"/>
      <c r="D20" s="106"/>
      <c r="E20" s="144">
        <f>'ASA3'!C26</f>
        <v>0</v>
      </c>
      <c r="F20" s="144">
        <f>'ASA3'!D26</f>
        <v>0</v>
      </c>
      <c r="G20" s="144">
        <f>'ASA3'!E26</f>
        <v>0</v>
      </c>
      <c r="H20" s="144">
        <f>'ASA3'!F26</f>
        <v>0</v>
      </c>
      <c r="I20" s="144">
        <f>'ASA3'!G26</f>
        <v>0</v>
      </c>
      <c r="J20" s="144">
        <f>'ASA3'!H26</f>
        <v>0</v>
      </c>
      <c r="K20" s="144">
        <f>'ASA3'!I26</f>
        <v>-160000</v>
      </c>
      <c r="L20" s="144">
        <f>'ASA3'!J26</f>
        <v>0</v>
      </c>
      <c r="M20" s="144">
        <f>'ASA3'!K26</f>
        <v>160000</v>
      </c>
    </row>
    <row r="21" spans="2:13" s="18" customFormat="1" ht="13.5" customHeight="1" thickBot="1" x14ac:dyDescent="0.25">
      <c r="B21" s="187" t="str">
        <f>'ASA3'!A28</f>
        <v>Beginning Fund Balances - July 1, 2018</v>
      </c>
      <c r="C21" s="184"/>
      <c r="D21" s="185"/>
      <c r="E21" s="145">
        <f>'ASA3'!C28</f>
        <v>1855501</v>
      </c>
      <c r="F21" s="145">
        <f>'ASA3'!D28</f>
        <v>577051</v>
      </c>
      <c r="G21" s="145">
        <f>'ASA3'!E28</f>
        <v>92742</v>
      </c>
      <c r="H21" s="145">
        <f>'ASA3'!F28</f>
        <v>188237</v>
      </c>
      <c r="I21" s="145">
        <f>'ASA3'!G28</f>
        <v>144858</v>
      </c>
      <c r="J21" s="145">
        <f>'ASA3'!H28</f>
        <v>16184</v>
      </c>
      <c r="K21" s="145">
        <f>'ASA3'!I28</f>
        <v>740784</v>
      </c>
      <c r="L21" s="145">
        <f>'ASA3'!J28</f>
        <v>102634</v>
      </c>
      <c r="M21" s="145">
        <f>'ASA3'!K28</f>
        <v>353396</v>
      </c>
    </row>
    <row r="22" spans="2:13" s="18" customFormat="1" thickTop="1" x14ac:dyDescent="0.2">
      <c r="B22" s="181" t="s">
        <v>98</v>
      </c>
      <c r="C22" s="182"/>
      <c r="D22" s="186"/>
      <c r="E22" s="145">
        <f>'ASA3'!C29</f>
        <v>0</v>
      </c>
      <c r="F22" s="145">
        <f>'ASA3'!D29</f>
        <v>0</v>
      </c>
      <c r="G22" s="145">
        <f>'ASA3'!E29</f>
        <v>0</v>
      </c>
      <c r="H22" s="145">
        <f>'ASA3'!F29</f>
        <v>0</v>
      </c>
      <c r="I22" s="145">
        <f>'ASA3'!G29</f>
        <v>0</v>
      </c>
      <c r="J22" s="145">
        <f>'ASA3'!H29</f>
        <v>0</v>
      </c>
      <c r="K22" s="145">
        <f>'ASA3'!I29</f>
        <v>0</v>
      </c>
      <c r="L22" s="145">
        <f>'ASA3'!J29</f>
        <v>0</v>
      </c>
      <c r="M22" s="145">
        <f>'ASA3'!K29</f>
        <v>0</v>
      </c>
    </row>
    <row r="23" spans="2:13" s="18" customFormat="1" ht="13.5" customHeight="1" thickBot="1" x14ac:dyDescent="0.25">
      <c r="B23" s="187" t="str">
        <f>'ASA3'!A30</f>
        <v>Ending Fund Balances June 30, 2019</v>
      </c>
      <c r="C23" s="184"/>
      <c r="D23" s="185"/>
      <c r="E23" s="146">
        <f>SUM(E18,E20,E21,E22)-E19</f>
        <v>2161386</v>
      </c>
      <c r="F23" s="146">
        <f>'ASA3'!D30</f>
        <v>432527</v>
      </c>
      <c r="G23" s="146">
        <f>'ASA3'!E30</f>
        <v>89890</v>
      </c>
      <c r="H23" s="146">
        <f>'ASA3'!F30</f>
        <v>157769</v>
      </c>
      <c r="I23" s="146">
        <f>'ASA3'!G30</f>
        <v>134147</v>
      </c>
      <c r="J23" s="146">
        <f>'ASA3'!H30</f>
        <v>92898</v>
      </c>
      <c r="K23" s="146">
        <f>'ASA3'!I30</f>
        <v>588200</v>
      </c>
      <c r="L23" s="146">
        <f>'ASA3'!J30</f>
        <v>87976</v>
      </c>
      <c r="M23" s="146">
        <f>'ASA3'!K30</f>
        <v>144317</v>
      </c>
    </row>
    <row r="24" spans="2:13" s="18" customFormat="1" ht="12" thickTop="1" x14ac:dyDescent="0.2">
      <c r="B24" s="8"/>
      <c r="C24" s="107"/>
      <c r="D24" s="108"/>
      <c r="E24" s="108"/>
      <c r="F24" s="108"/>
      <c r="G24" s="108"/>
      <c r="H24" s="108"/>
      <c r="I24" s="108"/>
      <c r="J24" s="108"/>
      <c r="K24" s="108"/>
      <c r="L24" s="108"/>
    </row>
    <row r="25" spans="2:13" s="18" customFormat="1" ht="11.25" x14ac:dyDescent="0.2"/>
    <row r="26" spans="2:13" s="18" customFormat="1" ht="6" customHeight="1" x14ac:dyDescent="0.2"/>
    <row r="27" spans="2:13" s="18" customFormat="1" ht="34.9" customHeight="1" x14ac:dyDescent="0.2"/>
    <row r="28" spans="2:13" ht="14.1" customHeight="1" x14ac:dyDescent="0.2"/>
    <row r="29" spans="2:13" s="18" customFormat="1" ht="11.25" x14ac:dyDescent="0.2"/>
    <row r="30" spans="2:13" s="18" customFormat="1" ht="12.2" customHeight="1" x14ac:dyDescent="0.2"/>
    <row r="31" spans="2:13" s="18" customFormat="1" ht="12.2" customHeight="1" x14ac:dyDescent="0.2"/>
    <row r="32" spans="2:13" s="18" customFormat="1" ht="12.2" customHeight="1" x14ac:dyDescent="0.2"/>
    <row r="33" spans="1:15" s="18" customFormat="1" ht="12.2" customHeight="1" x14ac:dyDescent="0.2"/>
    <row r="34" spans="1:15" s="18" customFormat="1" ht="12.2" customHeight="1" x14ac:dyDescent="0.2"/>
    <row r="35" spans="1:15" s="18" customFormat="1" ht="12.2" customHeight="1" x14ac:dyDescent="0.2"/>
    <row r="36" spans="1:15" s="18" customFormat="1" ht="12.2" customHeight="1" x14ac:dyDescent="0.2"/>
    <row r="37" spans="1:15" s="18" customFormat="1" ht="12.2" customHeight="1" x14ac:dyDescent="0.2"/>
    <row r="38" spans="1:15" s="18" customFormat="1" ht="12.2" customHeight="1" x14ac:dyDescent="0.2"/>
    <row r="39" spans="1:15" s="18" customFormat="1" ht="12.2" customHeight="1" x14ac:dyDescent="0.2"/>
    <row r="40" spans="1:15" s="18" customFormat="1" ht="12.2" customHeight="1" x14ac:dyDescent="0.2"/>
    <row r="41" spans="1:15" s="18" customFormat="1" ht="12.2" customHeight="1" x14ac:dyDescent="0.2"/>
    <row r="42" spans="1:15" ht="2.25" customHeight="1" x14ac:dyDescent="0.2">
      <c r="A42" s="109"/>
    </row>
    <row r="44" spans="1:15" s="110" customFormat="1" x14ac:dyDescent="0.2">
      <c r="N44" s="94"/>
      <c r="O44" s="94"/>
    </row>
    <row r="45" spans="1:15" s="18" customFormat="1" x14ac:dyDescent="0.2">
      <c r="B45" s="190"/>
      <c r="N45" s="94"/>
      <c r="O45" s="94"/>
    </row>
    <row r="46" spans="1:15" s="18" customFormat="1" ht="12.2" customHeight="1" x14ac:dyDescent="0.2">
      <c r="N46" s="94"/>
      <c r="O46" s="94"/>
    </row>
    <row r="47" spans="1:15" s="18" customFormat="1" ht="12.2" customHeight="1" x14ac:dyDescent="0.2">
      <c r="N47" s="94"/>
      <c r="O47" s="94"/>
    </row>
    <row r="48" spans="1:15" s="18" customFormat="1" ht="12.2" customHeight="1" x14ac:dyDescent="0.2">
      <c r="N48" s="94"/>
      <c r="O48" s="94"/>
    </row>
    <row r="49" spans="1:15" s="18" customFormat="1" ht="12.2" customHeight="1" x14ac:dyDescent="0.2">
      <c r="N49" s="94"/>
      <c r="O49" s="94"/>
    </row>
    <row r="50" spans="1:15" s="18" customFormat="1" ht="12.2" customHeight="1" x14ac:dyDescent="0.2">
      <c r="N50" s="94"/>
      <c r="O50" s="94"/>
    </row>
    <row r="51" spans="1:15" s="18" customFormat="1" ht="12.2" customHeight="1" x14ac:dyDescent="0.2">
      <c r="N51" s="94"/>
      <c r="O51" s="94"/>
    </row>
    <row r="52" spans="1:15" s="18" customFormat="1" ht="12.2" customHeight="1" x14ac:dyDescent="0.2">
      <c r="N52" s="94"/>
      <c r="O52" s="94"/>
    </row>
    <row r="53" spans="1:15" s="18" customFormat="1" ht="12.2" customHeight="1" x14ac:dyDescent="0.2">
      <c r="N53" s="94"/>
      <c r="O53" s="94"/>
    </row>
    <row r="54" spans="1:15" s="18" customFormat="1" ht="12.2" customHeight="1" x14ac:dyDescent="0.2">
      <c r="N54" s="94"/>
      <c r="O54" s="94"/>
    </row>
    <row r="55" spans="1:15" s="18" customFormat="1" ht="12.2" customHeight="1" x14ac:dyDescent="0.2">
      <c r="N55" s="94"/>
      <c r="O55" s="94"/>
    </row>
    <row r="56" spans="1:15" s="18" customFormat="1" ht="12.2" customHeight="1" x14ac:dyDescent="0.2">
      <c r="N56" s="94"/>
      <c r="O56" s="94"/>
    </row>
    <row r="57" spans="1:15" s="18" customFormat="1" ht="12.2" customHeight="1" x14ac:dyDescent="0.2">
      <c r="A57" s="111"/>
      <c r="N57" s="94"/>
      <c r="O57" s="94"/>
    </row>
    <row r="58" spans="1:15" ht="3.75" customHeight="1" x14ac:dyDescent="0.2"/>
    <row r="60" spans="1:15" x14ac:dyDescent="0.2">
      <c r="N60" s="109"/>
    </row>
    <row r="61" spans="1:15" x14ac:dyDescent="0.2">
      <c r="N61" s="109"/>
    </row>
    <row r="62" spans="1:15" x14ac:dyDescent="0.2">
      <c r="N62" s="109"/>
    </row>
    <row r="63" spans="1:15" x14ac:dyDescent="0.2">
      <c r="N63" s="109"/>
    </row>
    <row r="64" spans="1:15" x14ac:dyDescent="0.2">
      <c r="N64" s="109"/>
    </row>
    <row r="65" spans="14:14" x14ac:dyDescent="0.2">
      <c r="N65" s="109"/>
    </row>
    <row r="66" spans="14:14" x14ac:dyDescent="0.2">
      <c r="N66" s="109"/>
    </row>
    <row r="67" spans="14:14" x14ac:dyDescent="0.2">
      <c r="N67" s="109"/>
    </row>
    <row r="68" spans="14:14" x14ac:dyDescent="0.2">
      <c r="N68" s="109"/>
    </row>
    <row r="69" spans="14:14" x14ac:dyDescent="0.2">
      <c r="N69" s="109"/>
    </row>
    <row r="70" spans="14:14" x14ac:dyDescent="0.2">
      <c r="N70" s="109"/>
    </row>
    <row r="71" spans="14:14" x14ac:dyDescent="0.2">
      <c r="N71" s="109"/>
    </row>
  </sheetData>
  <mergeCells count="10">
    <mergeCell ref="A1:M1"/>
    <mergeCell ref="B19:D19"/>
    <mergeCell ref="B6:C6"/>
    <mergeCell ref="K6:L6"/>
    <mergeCell ref="B8:L8"/>
    <mergeCell ref="K7:L7"/>
    <mergeCell ref="E6:G6"/>
    <mergeCell ref="E7:G7"/>
    <mergeCell ref="B5:L5"/>
    <mergeCell ref="B15:C15"/>
  </mergeCells>
  <phoneticPr fontId="2" type="noConversion"/>
  <printOptions headings="1"/>
  <pageMargins left="0.28999999999999998" right="0.18" top="0.72" bottom="0.25" header="0.22" footer="0.17"/>
  <pageSetup scale="80" firstPageNumber="5" orientation="landscape" r:id="rId1"/>
  <headerFooter alignWithMargins="0">
    <oddHeader>&amp;L&amp;8Page &amp;P&amp;R&amp;8Page &amp;P</oddHead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53"/>
  <sheetViews>
    <sheetView showGridLines="0" topLeftCell="A7" zoomScaleNormal="100" workbookViewId="0">
      <selection activeCell="C50" sqref="C50"/>
    </sheetView>
  </sheetViews>
  <sheetFormatPr defaultRowHeight="12.75" x14ac:dyDescent="0.2"/>
  <cols>
    <col min="1" max="1" width="3.140625" customWidth="1"/>
    <col min="2" max="6" width="30.7109375" customWidth="1"/>
    <col min="7" max="7" width="6" customWidth="1"/>
  </cols>
  <sheetData>
    <row r="1" spans="1:7" x14ac:dyDescent="0.2">
      <c r="A1" s="417" t="s">
        <v>169</v>
      </c>
      <c r="B1" s="417"/>
      <c r="C1" s="417"/>
      <c r="D1" s="417"/>
      <c r="E1" s="417"/>
      <c r="F1" s="417"/>
      <c r="G1" s="417"/>
    </row>
    <row r="2" spans="1:7" x14ac:dyDescent="0.2">
      <c r="A2" s="306"/>
      <c r="B2" s="306"/>
      <c r="C2" s="306"/>
      <c r="D2" s="306"/>
      <c r="E2" s="306"/>
      <c r="F2" s="306"/>
      <c r="G2" s="306"/>
    </row>
    <row r="3" spans="1:7" x14ac:dyDescent="0.2">
      <c r="A3" s="298"/>
      <c r="B3" s="307" t="s">
        <v>107</v>
      </c>
      <c r="C3" s="298"/>
      <c r="D3" s="298"/>
      <c r="E3" s="298"/>
      <c r="F3" s="308"/>
      <c r="G3" s="298"/>
    </row>
    <row r="4" spans="1:7" x14ac:dyDescent="0.2">
      <c r="A4" s="298"/>
      <c r="B4" s="307" t="s">
        <v>108</v>
      </c>
      <c r="C4" s="298"/>
      <c r="D4" s="298"/>
      <c r="E4" s="298"/>
      <c r="F4" s="308"/>
      <c r="G4" s="298"/>
    </row>
    <row r="5" spans="1:7" x14ac:dyDescent="0.2">
      <c r="A5" s="298"/>
      <c r="B5" s="309"/>
      <c r="C5" s="298"/>
      <c r="D5" s="298"/>
      <c r="E5" s="298"/>
      <c r="F5" s="308"/>
      <c r="G5" s="298"/>
    </row>
    <row r="6" spans="1:7" x14ac:dyDescent="0.2">
      <c r="A6" s="310"/>
      <c r="B6" s="372" t="str">
        <f>'ASA1'!C9</f>
        <v>Bartonville Grade School District No. 66</v>
      </c>
      <c r="C6" s="310"/>
      <c r="D6" s="310"/>
      <c r="E6" s="310"/>
      <c r="F6" s="311"/>
      <c r="G6" s="310"/>
    </row>
    <row r="7" spans="1:7" x14ac:dyDescent="0.2">
      <c r="A7" s="310"/>
      <c r="B7" s="372" t="str">
        <f>'ASA1'!C10</f>
        <v>48-072-0660-02</v>
      </c>
      <c r="C7" s="310"/>
      <c r="D7" s="310"/>
      <c r="E7" s="310"/>
      <c r="F7" s="311"/>
      <c r="G7" s="310"/>
    </row>
    <row r="8" spans="1:7" x14ac:dyDescent="0.2">
      <c r="A8" s="298"/>
      <c r="B8" s="309"/>
      <c r="C8" s="298"/>
      <c r="D8" s="298"/>
      <c r="E8" s="298"/>
      <c r="F8" s="308"/>
      <c r="G8" s="298"/>
    </row>
    <row r="9" spans="1:7" ht="13.5" thickBot="1" x14ac:dyDescent="0.25">
      <c r="A9" s="298"/>
      <c r="B9" s="413" t="s">
        <v>205</v>
      </c>
      <c r="C9" s="414"/>
      <c r="D9" s="414"/>
      <c r="E9" s="414"/>
      <c r="F9" s="414"/>
      <c r="G9" s="308"/>
    </row>
    <row r="10" spans="1:7" x14ac:dyDescent="0.2">
      <c r="A10" s="298"/>
      <c r="B10" s="312"/>
      <c r="C10" s="313"/>
      <c r="D10" s="314"/>
      <c r="E10" s="315"/>
      <c r="F10" s="314"/>
      <c r="G10" s="298"/>
    </row>
    <row r="11" spans="1:7" ht="13.5" thickBot="1" x14ac:dyDescent="0.25">
      <c r="A11" s="298"/>
      <c r="B11" s="316"/>
      <c r="C11" s="317"/>
      <c r="D11" s="318"/>
      <c r="E11" s="319"/>
      <c r="F11" s="320"/>
      <c r="G11" s="298"/>
    </row>
    <row r="12" spans="1:7" x14ac:dyDescent="0.2">
      <c r="A12" s="298"/>
      <c r="B12" s="321" t="s">
        <v>73</v>
      </c>
      <c r="C12" s="322" t="s">
        <v>7</v>
      </c>
      <c r="D12" s="323" t="s">
        <v>91</v>
      </c>
      <c r="E12" s="323" t="s">
        <v>92</v>
      </c>
      <c r="F12" s="324" t="s">
        <v>74</v>
      </c>
      <c r="G12" s="298"/>
    </row>
    <row r="13" spans="1:7" x14ac:dyDescent="0.2">
      <c r="A13" s="298"/>
      <c r="B13" s="325"/>
      <c r="C13" s="326"/>
      <c r="D13" s="327"/>
      <c r="E13" s="327"/>
      <c r="F13" s="327"/>
      <c r="G13" s="298"/>
    </row>
    <row r="14" spans="1:7" x14ac:dyDescent="0.2">
      <c r="A14" s="298"/>
      <c r="B14" s="328" t="s">
        <v>215</v>
      </c>
      <c r="C14" s="329" t="s">
        <v>221</v>
      </c>
      <c r="D14" s="327" t="s">
        <v>219</v>
      </c>
      <c r="E14" s="327" t="s">
        <v>227</v>
      </c>
      <c r="F14" s="327" t="s">
        <v>220</v>
      </c>
      <c r="G14" s="298"/>
    </row>
    <row r="15" spans="1:7" x14ac:dyDescent="0.2">
      <c r="A15" s="298"/>
      <c r="B15" s="328" t="s">
        <v>216</v>
      </c>
      <c r="C15" s="329"/>
      <c r="D15" s="327" t="s">
        <v>222</v>
      </c>
      <c r="E15" s="327" t="s">
        <v>229</v>
      </c>
      <c r="F15" s="327"/>
      <c r="G15" s="298"/>
    </row>
    <row r="16" spans="1:7" x14ac:dyDescent="0.2">
      <c r="A16" s="298"/>
      <c r="B16" s="328" t="s">
        <v>217</v>
      </c>
      <c r="C16" s="329"/>
      <c r="D16" s="327" t="s">
        <v>223</v>
      </c>
      <c r="E16" s="327"/>
      <c r="F16" s="327"/>
      <c r="G16" s="298"/>
    </row>
    <row r="17" spans="2:6" x14ac:dyDescent="0.2">
      <c r="B17" s="328" t="s">
        <v>218</v>
      </c>
      <c r="C17" s="329"/>
      <c r="D17" s="327" t="s">
        <v>225</v>
      </c>
      <c r="E17" s="327"/>
      <c r="F17" s="327"/>
    </row>
    <row r="18" spans="2:6" x14ac:dyDescent="0.2">
      <c r="B18" s="328" t="s">
        <v>224</v>
      </c>
      <c r="C18" s="329"/>
      <c r="D18" s="327" t="s">
        <v>234</v>
      </c>
      <c r="E18" s="327"/>
      <c r="F18" s="327"/>
    </row>
    <row r="19" spans="2:6" x14ac:dyDescent="0.2">
      <c r="B19" s="328" t="s">
        <v>226</v>
      </c>
      <c r="C19" s="329"/>
      <c r="D19" s="327" t="s">
        <v>235</v>
      </c>
      <c r="E19" s="327"/>
      <c r="F19" s="327"/>
    </row>
    <row r="20" spans="2:6" x14ac:dyDescent="0.2">
      <c r="B20" s="328" t="s">
        <v>228</v>
      </c>
      <c r="C20" s="329"/>
      <c r="D20" s="327" t="s">
        <v>236</v>
      </c>
      <c r="E20" s="327"/>
      <c r="F20" s="327"/>
    </row>
    <row r="21" spans="2:6" x14ac:dyDescent="0.2">
      <c r="B21" s="328" t="s">
        <v>230</v>
      </c>
      <c r="C21" s="329"/>
      <c r="D21" s="327" t="s">
        <v>237</v>
      </c>
      <c r="E21" s="327"/>
      <c r="F21" s="327"/>
    </row>
    <row r="22" spans="2:6" x14ac:dyDescent="0.2">
      <c r="B22" s="330" t="s">
        <v>231</v>
      </c>
      <c r="C22" s="326"/>
      <c r="D22" s="327" t="s">
        <v>239</v>
      </c>
      <c r="E22" s="327"/>
      <c r="F22" s="327"/>
    </row>
    <row r="23" spans="2:6" x14ac:dyDescent="0.2">
      <c r="B23" s="331" t="s">
        <v>232</v>
      </c>
      <c r="C23" s="332"/>
      <c r="D23" s="327" t="s">
        <v>240</v>
      </c>
      <c r="E23" s="327"/>
      <c r="F23" s="327"/>
    </row>
    <row r="24" spans="2:6" x14ac:dyDescent="0.2">
      <c r="B24" s="330" t="s">
        <v>233</v>
      </c>
      <c r="C24" s="326"/>
      <c r="D24" s="327" t="s">
        <v>241</v>
      </c>
      <c r="E24" s="327"/>
      <c r="F24" s="327"/>
    </row>
    <row r="25" spans="2:6" x14ac:dyDescent="0.2">
      <c r="B25" s="333" t="s">
        <v>238</v>
      </c>
      <c r="C25" s="334"/>
      <c r="D25" s="327" t="s">
        <v>244</v>
      </c>
      <c r="E25" s="327"/>
      <c r="F25" s="327"/>
    </row>
    <row r="26" spans="2:6" x14ac:dyDescent="0.2">
      <c r="B26" s="333" t="s">
        <v>242</v>
      </c>
      <c r="C26" s="334"/>
      <c r="D26" s="327"/>
      <c r="E26" s="327"/>
      <c r="F26" s="327"/>
    </row>
    <row r="27" spans="2:6" x14ac:dyDescent="0.2">
      <c r="B27" s="333" t="s">
        <v>243</v>
      </c>
      <c r="C27" s="334"/>
      <c r="D27" s="327"/>
      <c r="E27" s="327"/>
      <c r="F27" s="327"/>
    </row>
    <row r="28" spans="2:6" x14ac:dyDescent="0.2">
      <c r="B28" s="333"/>
      <c r="C28" s="334"/>
      <c r="D28" s="327"/>
      <c r="E28" s="327"/>
      <c r="F28" s="327"/>
    </row>
    <row r="29" spans="2:6" x14ac:dyDescent="0.2">
      <c r="B29" s="333"/>
      <c r="C29" s="334"/>
      <c r="D29" s="327"/>
      <c r="E29" s="327"/>
      <c r="F29" s="327"/>
    </row>
    <row r="30" spans="2:6" x14ac:dyDescent="0.2">
      <c r="B30" s="333"/>
      <c r="C30" s="334"/>
      <c r="D30" s="327"/>
      <c r="E30" s="327"/>
      <c r="F30" s="327"/>
    </row>
    <row r="31" spans="2:6" ht="13.5" thickBot="1" x14ac:dyDescent="0.25">
      <c r="B31" s="335"/>
      <c r="C31" s="336"/>
      <c r="D31" s="337"/>
      <c r="E31" s="337"/>
      <c r="F31" s="337"/>
    </row>
    <row r="32" spans="2:6" ht="13.5" thickTop="1" x14ac:dyDescent="0.2">
      <c r="B32" s="338"/>
      <c r="C32" s="329"/>
      <c r="D32" s="326"/>
      <c r="E32" s="326"/>
      <c r="F32" s="326"/>
    </row>
    <row r="33" spans="2:6" x14ac:dyDescent="0.2">
      <c r="B33" s="415" t="s">
        <v>206</v>
      </c>
      <c r="C33" s="416"/>
      <c r="D33" s="416"/>
      <c r="E33" s="416"/>
      <c r="F33" s="416"/>
    </row>
    <row r="34" spans="2:6" ht="13.5" thickBot="1" x14ac:dyDescent="0.25">
      <c r="B34" s="339"/>
      <c r="C34" s="340"/>
      <c r="D34" s="340"/>
      <c r="E34" s="340"/>
      <c r="F34" s="340"/>
    </row>
    <row r="35" spans="2:6" x14ac:dyDescent="0.2">
      <c r="B35" s="321" t="s">
        <v>73</v>
      </c>
      <c r="C35" s="324" t="s">
        <v>7</v>
      </c>
      <c r="D35" s="324" t="s">
        <v>75</v>
      </c>
      <c r="E35" s="324" t="s">
        <v>84</v>
      </c>
      <c r="F35" s="341"/>
    </row>
    <row r="36" spans="2:6" x14ac:dyDescent="0.2">
      <c r="B36" s="342" t="s">
        <v>263</v>
      </c>
      <c r="C36" s="343" t="s">
        <v>248</v>
      </c>
      <c r="D36" s="343" t="s">
        <v>247</v>
      </c>
      <c r="E36" s="343"/>
      <c r="F36" s="344"/>
    </row>
    <row r="37" spans="2:6" x14ac:dyDescent="0.2">
      <c r="B37" s="345" t="s">
        <v>265</v>
      </c>
      <c r="C37" s="346" t="s">
        <v>262</v>
      </c>
      <c r="D37" s="343" t="s">
        <v>264</v>
      </c>
      <c r="E37" s="343"/>
      <c r="F37" s="344"/>
    </row>
    <row r="38" spans="2:6" x14ac:dyDescent="0.2">
      <c r="B38" s="345" t="s">
        <v>266</v>
      </c>
      <c r="C38" s="346" t="s">
        <v>268</v>
      </c>
      <c r="D38" s="343"/>
      <c r="E38" s="343"/>
      <c r="F38" s="344"/>
    </row>
    <row r="39" spans="2:6" x14ac:dyDescent="0.2">
      <c r="B39" s="345" t="s">
        <v>267</v>
      </c>
      <c r="C39" s="346"/>
      <c r="D39" s="343"/>
      <c r="E39" s="343"/>
      <c r="F39" s="344"/>
    </row>
    <row r="40" spans="2:6" x14ac:dyDescent="0.2">
      <c r="B40" s="345" t="s">
        <v>249</v>
      </c>
      <c r="C40" s="346"/>
      <c r="D40" s="343"/>
      <c r="E40" s="343"/>
      <c r="F40" s="344"/>
    </row>
    <row r="41" spans="2:6" x14ac:dyDescent="0.2">
      <c r="B41" s="345" t="s">
        <v>250</v>
      </c>
      <c r="C41" s="346"/>
      <c r="D41" s="343"/>
      <c r="E41" s="343"/>
      <c r="F41" s="344"/>
    </row>
    <row r="42" spans="2:6" x14ac:dyDescent="0.2">
      <c r="B42" s="345" t="s">
        <v>251</v>
      </c>
      <c r="C42" s="346"/>
      <c r="D42" s="343"/>
      <c r="E42" s="343"/>
      <c r="F42" s="344"/>
    </row>
    <row r="43" spans="2:6" x14ac:dyDescent="0.2">
      <c r="B43" s="345" t="s">
        <v>252</v>
      </c>
      <c r="C43" s="346"/>
      <c r="D43" s="343"/>
      <c r="E43" s="343"/>
      <c r="F43" s="344"/>
    </row>
    <row r="44" spans="2:6" x14ac:dyDescent="0.2">
      <c r="B44" s="345" t="s">
        <v>253</v>
      </c>
      <c r="C44" s="346"/>
      <c r="D44" s="343"/>
      <c r="E44" s="343"/>
      <c r="F44" s="344"/>
    </row>
    <row r="45" spans="2:6" x14ac:dyDescent="0.2">
      <c r="B45" s="345" t="s">
        <v>254</v>
      </c>
      <c r="C45" s="346"/>
      <c r="D45" s="343"/>
      <c r="E45" s="343"/>
      <c r="F45" s="344"/>
    </row>
    <row r="46" spans="2:6" x14ac:dyDescent="0.2">
      <c r="B46" s="345" t="s">
        <v>255</v>
      </c>
      <c r="C46" s="346"/>
      <c r="D46" s="343"/>
      <c r="E46" s="343"/>
      <c r="F46" s="344"/>
    </row>
    <row r="47" spans="2:6" x14ac:dyDescent="0.2">
      <c r="B47" s="347" t="s">
        <v>256</v>
      </c>
      <c r="C47" s="346"/>
      <c r="D47" s="343"/>
      <c r="E47" s="343"/>
      <c r="F47" s="344"/>
    </row>
    <row r="48" spans="2:6" x14ac:dyDescent="0.2">
      <c r="B48" s="345" t="s">
        <v>257</v>
      </c>
      <c r="C48" s="346"/>
      <c r="D48" s="343"/>
      <c r="E48" s="343"/>
      <c r="F48" s="344"/>
    </row>
    <row r="49" spans="2:6" x14ac:dyDescent="0.2">
      <c r="B49" s="342" t="s">
        <v>258</v>
      </c>
      <c r="C49" s="343"/>
      <c r="D49" s="343"/>
      <c r="E49" s="343"/>
      <c r="F49" s="344"/>
    </row>
    <row r="50" spans="2:6" x14ac:dyDescent="0.2">
      <c r="B50" s="348" t="s">
        <v>259</v>
      </c>
      <c r="C50" s="349"/>
      <c r="D50" s="343"/>
      <c r="E50" s="343"/>
      <c r="F50" s="344"/>
    </row>
    <row r="51" spans="2:6" x14ac:dyDescent="0.2">
      <c r="B51" s="342" t="s">
        <v>260</v>
      </c>
      <c r="C51" s="343"/>
      <c r="D51" s="343"/>
      <c r="E51" s="343"/>
      <c r="F51" s="344"/>
    </row>
    <row r="52" spans="2:6" ht="13.5" thickBot="1" x14ac:dyDescent="0.25">
      <c r="B52" s="350" t="s">
        <v>261</v>
      </c>
      <c r="C52" s="351"/>
      <c r="D52" s="352"/>
      <c r="E52" s="352"/>
      <c r="F52" s="344"/>
    </row>
    <row r="53" spans="2:6" ht="13.5" thickTop="1" x14ac:dyDescent="0.2">
      <c r="B53" s="353"/>
      <c r="C53" s="353"/>
      <c r="D53" s="354"/>
      <c r="E53" s="354"/>
      <c r="F53" s="355"/>
    </row>
  </sheetData>
  <sheetProtection insertRows="0" selectLockedCells="1"/>
  <mergeCells count="3">
    <mergeCell ref="B9:F9"/>
    <mergeCell ref="B33:F33"/>
    <mergeCell ref="A1:G1"/>
  </mergeCells>
  <phoneticPr fontId="2" type="noConversion"/>
  <printOptions headings="1" gridLinesSet="0"/>
  <pageMargins left="0" right="0" top="0.72" bottom="0.21" header="0.22" footer="0.17"/>
  <pageSetup scale="80" firstPageNumber="5" orientation="landscape" r:id="rId1"/>
  <headerFooter alignWithMargins="0">
    <oddHeader>&amp;L&amp;8Page &amp;P&amp;R&amp;8Page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E78"/>
  <sheetViews>
    <sheetView showGridLines="0" workbookViewId="0">
      <selection activeCell="E28" sqref="E28"/>
    </sheetView>
  </sheetViews>
  <sheetFormatPr defaultRowHeight="12.75" x14ac:dyDescent="0.2"/>
  <cols>
    <col min="1" max="1" width="30.7109375" customWidth="1"/>
    <col min="2" max="2" width="24.7109375" customWidth="1"/>
    <col min="4" max="4" width="30.7109375" customWidth="1"/>
    <col min="5" max="5" width="24.7109375" customWidth="1"/>
  </cols>
  <sheetData>
    <row r="1" spans="1:5" ht="21.75" customHeight="1" x14ac:dyDescent="0.2">
      <c r="A1" s="418" t="s">
        <v>99</v>
      </c>
      <c r="B1" s="419"/>
      <c r="C1" s="419"/>
      <c r="D1" s="419"/>
      <c r="E1" s="419"/>
    </row>
    <row r="2" spans="1:5" x14ac:dyDescent="0.2">
      <c r="A2" s="368" t="s">
        <v>190</v>
      </c>
      <c r="B2" s="297"/>
      <c r="C2" s="298"/>
      <c r="D2" s="298"/>
      <c r="E2" s="298"/>
    </row>
    <row r="3" spans="1:5" x14ac:dyDescent="0.2">
      <c r="A3" s="369" t="s">
        <v>191</v>
      </c>
    </row>
    <row r="4" spans="1:5" x14ac:dyDescent="0.2">
      <c r="A4" s="369"/>
    </row>
    <row r="5" spans="1:5" x14ac:dyDescent="0.2">
      <c r="A5" s="367" t="str">
        <f>'ASA1'!C9</f>
        <v>Bartonville Grade School District No. 66</v>
      </c>
    </row>
    <row r="6" spans="1:5" x14ac:dyDescent="0.2">
      <c r="A6" s="367" t="str">
        <f>'ASA1'!C10</f>
        <v>48-072-0660-02</v>
      </c>
    </row>
    <row r="7" spans="1:5" x14ac:dyDescent="0.2">
      <c r="A7" s="361" t="s">
        <v>93</v>
      </c>
      <c r="B7" s="358" t="s">
        <v>89</v>
      </c>
      <c r="C7" s="298"/>
      <c r="D7" s="299" t="s">
        <v>93</v>
      </c>
      <c r="E7" s="300" t="s">
        <v>89</v>
      </c>
    </row>
    <row r="8" spans="1:5" x14ac:dyDescent="0.2">
      <c r="A8" s="362" t="s">
        <v>269</v>
      </c>
      <c r="B8" s="359">
        <v>19446</v>
      </c>
      <c r="C8" s="301"/>
      <c r="D8" s="302" t="s">
        <v>294</v>
      </c>
      <c r="E8" s="373">
        <v>9960</v>
      </c>
    </row>
    <row r="9" spans="1:5" x14ac:dyDescent="0.2">
      <c r="A9" s="362" t="s">
        <v>270</v>
      </c>
      <c r="B9" s="359">
        <v>3230</v>
      </c>
      <c r="C9" s="301"/>
      <c r="D9" s="302" t="s">
        <v>295</v>
      </c>
      <c r="E9" s="373">
        <v>5789</v>
      </c>
    </row>
    <row r="10" spans="1:5" x14ac:dyDescent="0.2">
      <c r="A10" s="362" t="s">
        <v>271</v>
      </c>
      <c r="B10" s="359">
        <v>26551</v>
      </c>
      <c r="C10" s="301"/>
      <c r="D10" s="302" t="s">
        <v>296</v>
      </c>
      <c r="E10" s="373">
        <v>13529</v>
      </c>
    </row>
    <row r="11" spans="1:5" x14ac:dyDescent="0.2">
      <c r="A11" s="362" t="s">
        <v>272</v>
      </c>
      <c r="B11" s="359">
        <v>4135</v>
      </c>
      <c r="C11" s="301"/>
      <c r="D11" s="302" t="s">
        <v>297</v>
      </c>
      <c r="E11" s="373">
        <v>10078</v>
      </c>
    </row>
    <row r="12" spans="1:5" x14ac:dyDescent="0.2">
      <c r="A12" s="362" t="s">
        <v>273</v>
      </c>
      <c r="B12" s="359">
        <v>2928</v>
      </c>
      <c r="C12" s="301"/>
      <c r="D12" s="302" t="s">
        <v>298</v>
      </c>
      <c r="E12" s="373">
        <v>6745</v>
      </c>
    </row>
    <row r="13" spans="1:5" x14ac:dyDescent="0.2">
      <c r="A13" s="362" t="s">
        <v>274</v>
      </c>
      <c r="B13" s="359">
        <v>11082</v>
      </c>
      <c r="C13" s="301"/>
      <c r="D13" s="302" t="s">
        <v>299</v>
      </c>
      <c r="E13" s="373">
        <v>3625</v>
      </c>
    </row>
    <row r="14" spans="1:5" x14ac:dyDescent="0.2">
      <c r="A14" s="362" t="s">
        <v>275</v>
      </c>
      <c r="B14" s="359">
        <v>3282</v>
      </c>
      <c r="C14" s="301"/>
      <c r="D14" s="302" t="s">
        <v>300</v>
      </c>
      <c r="E14" s="373">
        <v>67166</v>
      </c>
    </row>
    <row r="15" spans="1:5" x14ac:dyDescent="0.2">
      <c r="A15" s="362" t="s">
        <v>276</v>
      </c>
      <c r="B15" s="359">
        <v>2648</v>
      </c>
      <c r="C15" s="301"/>
      <c r="D15" s="302" t="s">
        <v>301</v>
      </c>
      <c r="E15" s="373">
        <v>357419</v>
      </c>
    </row>
    <row r="16" spans="1:5" x14ac:dyDescent="0.2">
      <c r="A16" s="362" t="s">
        <v>277</v>
      </c>
      <c r="B16" s="359">
        <v>10587</v>
      </c>
      <c r="C16" s="301"/>
      <c r="D16" s="302" t="s">
        <v>302</v>
      </c>
      <c r="E16" s="373">
        <v>8542</v>
      </c>
    </row>
    <row r="17" spans="1:5" x14ac:dyDescent="0.2">
      <c r="A17" s="362" t="s">
        <v>278</v>
      </c>
      <c r="B17" s="359">
        <v>2794</v>
      </c>
      <c r="C17" s="301"/>
      <c r="D17" s="302" t="s">
        <v>303</v>
      </c>
      <c r="E17" s="373">
        <v>505751</v>
      </c>
    </row>
    <row r="18" spans="1:5" x14ac:dyDescent="0.2">
      <c r="A18" s="362" t="s">
        <v>279</v>
      </c>
      <c r="B18" s="359">
        <v>7088</v>
      </c>
      <c r="C18" s="301"/>
      <c r="D18" s="302" t="s">
        <v>304</v>
      </c>
      <c r="E18" s="373">
        <v>4606</v>
      </c>
    </row>
    <row r="19" spans="1:5" x14ac:dyDescent="0.2">
      <c r="A19" s="362" t="s">
        <v>280</v>
      </c>
      <c r="B19" s="359">
        <v>24907</v>
      </c>
      <c r="C19" s="301"/>
      <c r="D19" s="302" t="s">
        <v>305</v>
      </c>
      <c r="E19" s="373">
        <v>4000</v>
      </c>
    </row>
    <row r="20" spans="1:5" x14ac:dyDescent="0.2">
      <c r="A20" s="362" t="s">
        <v>281</v>
      </c>
      <c r="B20" s="359">
        <v>7894</v>
      </c>
      <c r="C20" s="301"/>
      <c r="D20" s="302" t="s">
        <v>306</v>
      </c>
      <c r="E20" s="373">
        <v>5321</v>
      </c>
    </row>
    <row r="21" spans="1:5" x14ac:dyDescent="0.2">
      <c r="A21" s="362" t="s">
        <v>282</v>
      </c>
      <c r="B21" s="359">
        <v>4549</v>
      </c>
      <c r="C21" s="301"/>
      <c r="D21" s="302" t="s">
        <v>307</v>
      </c>
      <c r="E21" s="373">
        <v>11590</v>
      </c>
    </row>
    <row r="22" spans="1:5" x14ac:dyDescent="0.2">
      <c r="A22" s="362" t="s">
        <v>283</v>
      </c>
      <c r="B22" s="359">
        <v>60380</v>
      </c>
      <c r="C22" s="301"/>
      <c r="D22" s="302" t="s">
        <v>308</v>
      </c>
      <c r="E22" s="373">
        <v>47779</v>
      </c>
    </row>
    <row r="23" spans="1:5" x14ac:dyDescent="0.2">
      <c r="A23" s="362" t="s">
        <v>284</v>
      </c>
      <c r="B23" s="359">
        <v>7467</v>
      </c>
      <c r="C23" s="301"/>
      <c r="D23" s="302" t="s">
        <v>309</v>
      </c>
      <c r="E23" s="373">
        <v>3502</v>
      </c>
    </row>
    <row r="24" spans="1:5" x14ac:dyDescent="0.2">
      <c r="A24" s="362" t="s">
        <v>285</v>
      </c>
      <c r="B24" s="359">
        <v>5523</v>
      </c>
      <c r="C24" s="301"/>
      <c r="D24" s="302"/>
      <c r="E24" s="303"/>
    </row>
    <row r="25" spans="1:5" x14ac:dyDescent="0.2">
      <c r="A25" s="362" t="s">
        <v>286</v>
      </c>
      <c r="B25" s="359">
        <v>6895</v>
      </c>
      <c r="C25" s="301"/>
      <c r="D25" s="302"/>
      <c r="E25" s="303"/>
    </row>
    <row r="26" spans="1:5" x14ac:dyDescent="0.2">
      <c r="A26" s="362" t="s">
        <v>287</v>
      </c>
      <c r="B26" s="359">
        <v>3572</v>
      </c>
      <c r="C26" s="301"/>
      <c r="D26" s="302"/>
      <c r="E26" s="303"/>
    </row>
    <row r="27" spans="1:5" x14ac:dyDescent="0.2">
      <c r="A27" s="362" t="s">
        <v>288</v>
      </c>
      <c r="B27" s="359">
        <v>4074</v>
      </c>
      <c r="C27" s="301"/>
      <c r="D27" s="302"/>
      <c r="E27" s="303"/>
    </row>
    <row r="28" spans="1:5" x14ac:dyDescent="0.2">
      <c r="A28" s="362" t="s">
        <v>289</v>
      </c>
      <c r="B28" s="359">
        <v>39461</v>
      </c>
      <c r="C28" s="301"/>
      <c r="D28" s="302"/>
      <c r="E28" s="303"/>
    </row>
    <row r="29" spans="1:5" x14ac:dyDescent="0.2">
      <c r="A29" s="362" t="s">
        <v>290</v>
      </c>
      <c r="B29" s="359">
        <v>3038</v>
      </c>
      <c r="C29" s="301"/>
      <c r="D29" s="302"/>
      <c r="E29" s="303"/>
    </row>
    <row r="30" spans="1:5" x14ac:dyDescent="0.2">
      <c r="A30" s="362" t="s">
        <v>291</v>
      </c>
      <c r="B30" s="359">
        <v>55554</v>
      </c>
      <c r="C30" s="301"/>
      <c r="D30" s="302"/>
      <c r="E30" s="303"/>
    </row>
    <row r="31" spans="1:5" x14ac:dyDescent="0.2">
      <c r="A31" s="362" t="s">
        <v>292</v>
      </c>
      <c r="B31" s="359">
        <v>12980</v>
      </c>
      <c r="C31" s="301"/>
      <c r="D31" s="302"/>
      <c r="E31" s="303"/>
    </row>
    <row r="32" spans="1:5" x14ac:dyDescent="0.2">
      <c r="A32" s="363" t="s">
        <v>293</v>
      </c>
      <c r="B32" s="360">
        <v>3125</v>
      </c>
      <c r="C32" s="301"/>
      <c r="D32" s="356"/>
      <c r="E32" s="357"/>
    </row>
    <row r="33" spans="1:5" x14ac:dyDescent="0.2">
      <c r="A33" s="298"/>
      <c r="B33" s="298"/>
      <c r="C33" s="298"/>
      <c r="D33" s="304"/>
      <c r="E33" s="304"/>
    </row>
    <row r="34" spans="1:5" x14ac:dyDescent="0.2">
      <c r="A34" s="298"/>
      <c r="B34" s="298"/>
      <c r="C34" s="298"/>
      <c r="D34" s="304"/>
      <c r="E34" s="304"/>
    </row>
    <row r="35" spans="1:5" x14ac:dyDescent="0.2">
      <c r="A35" s="298"/>
      <c r="B35" s="298"/>
      <c r="C35" s="298"/>
      <c r="D35" s="304"/>
      <c r="E35" s="304"/>
    </row>
    <row r="36" spans="1:5" x14ac:dyDescent="0.2">
      <c r="A36" s="298"/>
      <c r="B36" s="298"/>
      <c r="C36" s="298"/>
      <c r="D36" s="304"/>
      <c r="E36" s="304"/>
    </row>
    <row r="37" spans="1:5" x14ac:dyDescent="0.2">
      <c r="A37" s="298"/>
      <c r="B37" s="298"/>
      <c r="C37" s="298"/>
      <c r="D37" s="304"/>
      <c r="E37" s="304"/>
    </row>
    <row r="38" spans="1:5" x14ac:dyDescent="0.2">
      <c r="A38" s="298"/>
      <c r="B38" s="298"/>
      <c r="C38" s="298"/>
      <c r="D38" s="304"/>
      <c r="E38" s="304"/>
    </row>
    <row r="39" spans="1:5" x14ac:dyDescent="0.2">
      <c r="A39" s="298"/>
      <c r="B39" s="298"/>
      <c r="C39" s="298"/>
      <c r="D39" s="304"/>
      <c r="E39" s="304"/>
    </row>
    <row r="40" spans="1:5" x14ac:dyDescent="0.2">
      <c r="A40" s="298"/>
      <c r="B40" s="298"/>
      <c r="C40" s="298"/>
      <c r="D40" s="304"/>
      <c r="E40" s="304"/>
    </row>
    <row r="41" spans="1:5" x14ac:dyDescent="0.2">
      <c r="A41" s="298"/>
      <c r="B41" s="298"/>
      <c r="C41" s="298"/>
      <c r="D41" s="304"/>
      <c r="E41" s="304"/>
    </row>
    <row r="42" spans="1:5" x14ac:dyDescent="0.2">
      <c r="A42" s="298"/>
      <c r="B42" s="298"/>
      <c r="C42" s="298"/>
      <c r="D42" s="304"/>
      <c r="E42" s="304"/>
    </row>
    <row r="43" spans="1:5" x14ac:dyDescent="0.2">
      <c r="A43" s="298"/>
      <c r="B43" s="298"/>
      <c r="C43" s="298"/>
      <c r="D43" s="304"/>
      <c r="E43" s="304"/>
    </row>
    <row r="44" spans="1:5" x14ac:dyDescent="0.2">
      <c r="A44" s="305"/>
      <c r="B44" s="298"/>
      <c r="C44" s="298"/>
      <c r="D44" s="304"/>
      <c r="E44" s="304"/>
    </row>
    <row r="45" spans="1:5" x14ac:dyDescent="0.2">
      <c r="D45" s="304"/>
      <c r="E45" s="304"/>
    </row>
    <row r="46" spans="1:5" x14ac:dyDescent="0.2">
      <c r="D46" s="304"/>
      <c r="E46" s="304"/>
    </row>
    <row r="47" spans="1:5" x14ac:dyDescent="0.2">
      <c r="D47" s="304"/>
      <c r="E47" s="304"/>
    </row>
    <row r="48" spans="1:5" x14ac:dyDescent="0.2">
      <c r="D48" s="304"/>
      <c r="E48" s="304"/>
    </row>
    <row r="49" spans="4:5" x14ac:dyDescent="0.2">
      <c r="D49" s="304"/>
      <c r="E49" s="304"/>
    </row>
    <row r="50" spans="4:5" x14ac:dyDescent="0.2">
      <c r="D50" s="304"/>
      <c r="E50" s="304"/>
    </row>
    <row r="51" spans="4:5" x14ac:dyDescent="0.2">
      <c r="D51" s="304"/>
      <c r="E51" s="304"/>
    </row>
    <row r="52" spans="4:5" x14ac:dyDescent="0.2">
      <c r="D52" s="304"/>
      <c r="E52" s="304"/>
    </row>
    <row r="53" spans="4:5" x14ac:dyDescent="0.2">
      <c r="D53" s="304"/>
      <c r="E53" s="304"/>
    </row>
    <row r="54" spans="4:5" x14ac:dyDescent="0.2">
      <c r="D54" s="304"/>
      <c r="E54" s="304"/>
    </row>
    <row r="55" spans="4:5" x14ac:dyDescent="0.2">
      <c r="D55" s="304"/>
      <c r="E55" s="304"/>
    </row>
    <row r="56" spans="4:5" x14ac:dyDescent="0.2">
      <c r="D56" s="304"/>
      <c r="E56" s="304"/>
    </row>
    <row r="57" spans="4:5" x14ac:dyDescent="0.2">
      <c r="D57" s="304"/>
      <c r="E57" s="304"/>
    </row>
    <row r="58" spans="4:5" x14ac:dyDescent="0.2">
      <c r="D58" s="304"/>
      <c r="E58" s="304"/>
    </row>
    <row r="59" spans="4:5" x14ac:dyDescent="0.2">
      <c r="D59" s="304"/>
      <c r="E59" s="304"/>
    </row>
    <row r="60" spans="4:5" x14ac:dyDescent="0.2">
      <c r="D60" s="304"/>
      <c r="E60" s="304"/>
    </row>
    <row r="61" spans="4:5" x14ac:dyDescent="0.2">
      <c r="D61" s="304"/>
      <c r="E61" s="304"/>
    </row>
    <row r="62" spans="4:5" x14ac:dyDescent="0.2">
      <c r="D62" s="304"/>
      <c r="E62" s="304"/>
    </row>
    <row r="63" spans="4:5" x14ac:dyDescent="0.2">
      <c r="D63" s="304"/>
      <c r="E63" s="304"/>
    </row>
    <row r="64" spans="4:5" x14ac:dyDescent="0.2">
      <c r="D64" s="304"/>
      <c r="E64" s="304"/>
    </row>
    <row r="65" spans="4:5" x14ac:dyDescent="0.2">
      <c r="D65" s="304"/>
      <c r="E65" s="304"/>
    </row>
    <row r="66" spans="4:5" x14ac:dyDescent="0.2">
      <c r="D66" s="304"/>
      <c r="E66" s="304"/>
    </row>
    <row r="67" spans="4:5" x14ac:dyDescent="0.2">
      <c r="D67" s="304"/>
      <c r="E67" s="304"/>
    </row>
    <row r="68" spans="4:5" x14ac:dyDescent="0.2">
      <c r="D68" s="304"/>
      <c r="E68" s="304"/>
    </row>
    <row r="69" spans="4:5" x14ac:dyDescent="0.2">
      <c r="D69" s="304"/>
      <c r="E69" s="304"/>
    </row>
    <row r="70" spans="4:5" x14ac:dyDescent="0.2">
      <c r="D70" s="304"/>
      <c r="E70" s="304"/>
    </row>
    <row r="71" spans="4:5" x14ac:dyDescent="0.2">
      <c r="D71" s="304"/>
      <c r="E71" s="304"/>
    </row>
    <row r="72" spans="4:5" x14ac:dyDescent="0.2">
      <c r="D72" s="304"/>
      <c r="E72" s="304"/>
    </row>
    <row r="73" spans="4:5" x14ac:dyDescent="0.2">
      <c r="D73" s="304"/>
      <c r="E73" s="304"/>
    </row>
    <row r="74" spans="4:5" x14ac:dyDescent="0.2">
      <c r="D74" s="304"/>
      <c r="E74" s="304"/>
    </row>
    <row r="75" spans="4:5" x14ac:dyDescent="0.2">
      <c r="D75" s="304"/>
      <c r="E75" s="304"/>
    </row>
    <row r="76" spans="4:5" x14ac:dyDescent="0.2">
      <c r="D76" s="304"/>
      <c r="E76" s="304"/>
    </row>
    <row r="77" spans="4:5" x14ac:dyDescent="0.2">
      <c r="D77" s="304"/>
      <c r="E77" s="304"/>
    </row>
    <row r="78" spans="4:5" x14ac:dyDescent="0.2">
      <c r="D78" s="304"/>
      <c r="E78" s="304"/>
    </row>
  </sheetData>
  <mergeCells count="1">
    <mergeCell ref="A1:E1"/>
  </mergeCells>
  <phoneticPr fontId="2" type="noConversion"/>
  <printOptions headings="1"/>
  <pageMargins left="0" right="0" top="0.72" bottom="0.21" header="0.22" footer="0.17"/>
  <pageSetup firstPageNumber="5" orientation="landscape" r:id="rId1"/>
  <headerFooter alignWithMargins="0">
    <oddHeader>&amp;L&amp;8Page &amp;P&amp;R&amp;8Page &amp;P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F47"/>
  <sheetViews>
    <sheetView showGridLines="0" workbookViewId="0">
      <selection activeCell="C31" sqref="C31"/>
    </sheetView>
  </sheetViews>
  <sheetFormatPr defaultRowHeight="12.75" x14ac:dyDescent="0.2"/>
  <cols>
    <col min="1" max="1" width="1.42578125" style="82" customWidth="1"/>
    <col min="2" max="2" width="35.7109375" style="82" customWidth="1"/>
    <col min="3" max="3" width="23.7109375" style="82" customWidth="1"/>
    <col min="4" max="4" width="2.5703125" style="82" customWidth="1"/>
    <col min="5" max="5" width="35.7109375" style="82" customWidth="1"/>
    <col min="6" max="6" width="18.85546875" style="82" customWidth="1"/>
    <col min="7" max="16384" width="9.140625" style="82"/>
  </cols>
  <sheetData>
    <row r="1" spans="1:6" x14ac:dyDescent="0.2">
      <c r="A1" s="399" t="s">
        <v>170</v>
      </c>
      <c r="B1" s="399"/>
      <c r="C1" s="399"/>
      <c r="D1" s="399"/>
      <c r="E1" s="399"/>
      <c r="F1" s="399"/>
    </row>
    <row r="2" spans="1:6" x14ac:dyDescent="0.2">
      <c r="A2" s="275"/>
      <c r="B2" s="275"/>
      <c r="C2" s="275"/>
      <c r="D2" s="275"/>
      <c r="E2" s="275"/>
      <c r="F2" s="275"/>
    </row>
    <row r="3" spans="1:6" x14ac:dyDescent="0.2">
      <c r="B3" s="150" t="s">
        <v>103</v>
      </c>
    </row>
    <row r="4" spans="1:6" x14ac:dyDescent="0.2">
      <c r="B4" s="150" t="s">
        <v>104</v>
      </c>
    </row>
    <row r="5" spans="1:6" x14ac:dyDescent="0.2">
      <c r="B5" s="92"/>
    </row>
    <row r="6" spans="1:6" x14ac:dyDescent="0.2">
      <c r="B6" s="370" t="str">
        <f>'ASA1'!C9</f>
        <v>Bartonville Grade School District No. 66</v>
      </c>
    </row>
    <row r="7" spans="1:6" x14ac:dyDescent="0.2">
      <c r="B7" s="87" t="str">
        <f>'ASA1'!C10</f>
        <v>48-072-0660-02</v>
      </c>
    </row>
    <row r="8" spans="1:6" x14ac:dyDescent="0.2">
      <c r="B8" s="84"/>
    </row>
    <row r="9" spans="1:6" x14ac:dyDescent="0.2">
      <c r="B9" s="420" t="s">
        <v>102</v>
      </c>
      <c r="C9" s="421"/>
      <c r="D9" s="421"/>
      <c r="E9" s="421"/>
      <c r="F9" s="421"/>
    </row>
    <row r="10" spans="1:6" x14ac:dyDescent="0.2">
      <c r="B10" s="85"/>
      <c r="C10" s="83"/>
    </row>
    <row r="11" spans="1:6" x14ac:dyDescent="0.2">
      <c r="B11" s="361" t="s">
        <v>93</v>
      </c>
      <c r="C11" s="358" t="s">
        <v>89</v>
      </c>
      <c r="D11" s="88"/>
      <c r="E11" s="299" t="s">
        <v>93</v>
      </c>
      <c r="F11" s="300" t="s">
        <v>89</v>
      </c>
    </row>
    <row r="12" spans="1:6" s="89" customFormat="1" ht="14.65" customHeight="1" x14ac:dyDescent="0.2">
      <c r="B12" s="362" t="s">
        <v>310</v>
      </c>
      <c r="C12" s="359">
        <v>1722</v>
      </c>
      <c r="E12" s="302"/>
      <c r="F12" s="303"/>
    </row>
    <row r="13" spans="1:6" s="89" customFormat="1" ht="14.65" customHeight="1" x14ac:dyDescent="0.2">
      <c r="B13" s="362" t="s">
        <v>311</v>
      </c>
      <c r="C13" s="359">
        <v>1037</v>
      </c>
      <c r="E13" s="302"/>
      <c r="F13" s="303"/>
    </row>
    <row r="14" spans="1:6" s="89" customFormat="1" ht="14.65" customHeight="1" x14ac:dyDescent="0.2">
      <c r="B14" s="362" t="s">
        <v>312</v>
      </c>
      <c r="C14" s="359">
        <v>2296</v>
      </c>
      <c r="E14" s="302"/>
      <c r="F14" s="303"/>
    </row>
    <row r="15" spans="1:6" s="89" customFormat="1" ht="14.65" customHeight="1" x14ac:dyDescent="0.2">
      <c r="B15" s="362" t="s">
        <v>313</v>
      </c>
      <c r="C15" s="359">
        <v>1042</v>
      </c>
      <c r="E15" s="302"/>
      <c r="F15" s="303"/>
    </row>
    <row r="16" spans="1:6" s="89" customFormat="1" ht="14.65" customHeight="1" x14ac:dyDescent="0.2">
      <c r="B16" s="362" t="s">
        <v>314</v>
      </c>
      <c r="C16" s="359">
        <v>1241</v>
      </c>
      <c r="E16" s="302"/>
      <c r="F16" s="303"/>
    </row>
    <row r="17" spans="2:6" s="89" customFormat="1" ht="14.65" customHeight="1" x14ac:dyDescent="0.2">
      <c r="B17" s="362" t="s">
        <v>315</v>
      </c>
      <c r="C17" s="359">
        <v>1342</v>
      </c>
      <c r="E17" s="302"/>
      <c r="F17" s="303"/>
    </row>
    <row r="18" spans="2:6" s="89" customFormat="1" ht="14.65" customHeight="1" x14ac:dyDescent="0.2">
      <c r="B18" s="362" t="s">
        <v>316</v>
      </c>
      <c r="C18" s="359">
        <v>1180</v>
      </c>
      <c r="E18" s="302"/>
      <c r="F18" s="303"/>
    </row>
    <row r="19" spans="2:6" s="89" customFormat="1" ht="14.65" customHeight="1" x14ac:dyDescent="0.2">
      <c r="B19" s="362" t="s">
        <v>317</v>
      </c>
      <c r="C19" s="359">
        <v>1787</v>
      </c>
      <c r="E19" s="302"/>
      <c r="F19" s="303"/>
    </row>
    <row r="20" spans="2:6" s="89" customFormat="1" ht="14.65" customHeight="1" x14ac:dyDescent="0.2">
      <c r="B20" s="362" t="s">
        <v>318</v>
      </c>
      <c r="C20" s="359">
        <v>1116</v>
      </c>
      <c r="E20" s="302"/>
      <c r="F20" s="303"/>
    </row>
    <row r="21" spans="2:6" s="89" customFormat="1" ht="14.65" customHeight="1" x14ac:dyDescent="0.2">
      <c r="B21" s="362" t="s">
        <v>319</v>
      </c>
      <c r="C21" s="359">
        <v>2410</v>
      </c>
      <c r="E21" s="302"/>
      <c r="F21" s="303"/>
    </row>
    <row r="22" spans="2:6" s="89" customFormat="1" ht="14.65" customHeight="1" x14ac:dyDescent="0.2">
      <c r="B22" s="362" t="s">
        <v>320</v>
      </c>
      <c r="C22" s="359">
        <v>2072</v>
      </c>
      <c r="E22" s="302"/>
      <c r="F22" s="303"/>
    </row>
    <row r="23" spans="2:6" s="89" customFormat="1" ht="14.65" customHeight="1" x14ac:dyDescent="0.2">
      <c r="B23" s="362" t="s">
        <v>225</v>
      </c>
      <c r="C23" s="359">
        <v>1062</v>
      </c>
      <c r="E23" s="302"/>
      <c r="F23" s="303"/>
    </row>
    <row r="24" spans="2:6" s="89" customFormat="1" ht="14.65" customHeight="1" x14ac:dyDescent="0.2">
      <c r="B24" s="362" t="s">
        <v>321</v>
      </c>
      <c r="C24" s="359">
        <v>1890</v>
      </c>
      <c r="E24" s="302"/>
      <c r="F24" s="303"/>
    </row>
    <row r="25" spans="2:6" s="89" customFormat="1" ht="14.65" customHeight="1" x14ac:dyDescent="0.2">
      <c r="B25" s="362" t="s">
        <v>322</v>
      </c>
      <c r="C25" s="359">
        <v>1645</v>
      </c>
      <c r="E25" s="302"/>
      <c r="F25" s="303"/>
    </row>
    <row r="26" spans="2:6" s="89" customFormat="1" ht="14.65" customHeight="1" x14ac:dyDescent="0.2">
      <c r="B26" s="362" t="s">
        <v>323</v>
      </c>
      <c r="C26" s="359">
        <v>1138</v>
      </c>
      <c r="E26" s="302"/>
      <c r="F26" s="303"/>
    </row>
    <row r="27" spans="2:6" s="89" customFormat="1" ht="14.65" customHeight="1" x14ac:dyDescent="0.2">
      <c r="B27" s="362" t="s">
        <v>324</v>
      </c>
      <c r="C27" s="359">
        <v>1138</v>
      </c>
      <c r="E27" s="302"/>
      <c r="F27" s="303"/>
    </row>
    <row r="28" spans="2:6" s="89" customFormat="1" ht="14.65" customHeight="1" x14ac:dyDescent="0.2">
      <c r="B28" s="362" t="s">
        <v>325</v>
      </c>
      <c r="C28" s="359">
        <v>1549</v>
      </c>
      <c r="E28" s="302"/>
      <c r="F28" s="303"/>
    </row>
    <row r="29" spans="2:6" s="89" customFormat="1" ht="14.65" customHeight="1" x14ac:dyDescent="0.2">
      <c r="B29" s="362" t="s">
        <v>326</v>
      </c>
      <c r="C29" s="359">
        <v>1200</v>
      </c>
      <c r="E29" s="302"/>
      <c r="F29" s="303"/>
    </row>
    <row r="30" spans="2:6" s="89" customFormat="1" ht="14.65" customHeight="1" x14ac:dyDescent="0.2">
      <c r="B30" s="362" t="s">
        <v>327</v>
      </c>
      <c r="C30" s="359">
        <v>2272</v>
      </c>
      <c r="E30" s="302"/>
      <c r="F30" s="303"/>
    </row>
    <row r="31" spans="2:6" s="89" customFormat="1" ht="14.65" customHeight="1" x14ac:dyDescent="0.2">
      <c r="B31" s="362" t="s">
        <v>328</v>
      </c>
      <c r="C31" s="359">
        <v>1931</v>
      </c>
      <c r="E31" s="302"/>
      <c r="F31" s="303"/>
    </row>
    <row r="32" spans="2:6" s="89" customFormat="1" ht="14.65" customHeight="1" x14ac:dyDescent="0.2">
      <c r="B32" s="362"/>
      <c r="C32" s="359"/>
      <c r="E32" s="302"/>
      <c r="F32" s="303"/>
    </row>
    <row r="33" spans="2:6" s="89" customFormat="1" ht="14.65" customHeight="1" x14ac:dyDescent="0.2">
      <c r="B33" s="362"/>
      <c r="C33" s="359"/>
      <c r="E33" s="302"/>
      <c r="F33" s="303"/>
    </row>
    <row r="34" spans="2:6" s="89" customFormat="1" ht="14.65" customHeight="1" x14ac:dyDescent="0.2">
      <c r="B34" s="362"/>
      <c r="C34" s="359"/>
      <c r="E34" s="302"/>
      <c r="F34" s="303"/>
    </row>
    <row r="35" spans="2:6" s="89" customFormat="1" ht="14.65" customHeight="1" x14ac:dyDescent="0.2">
      <c r="B35" s="362"/>
      <c r="C35" s="359"/>
      <c r="E35" s="302"/>
      <c r="F35" s="303"/>
    </row>
    <row r="36" spans="2:6" s="89" customFormat="1" x14ac:dyDescent="0.2">
      <c r="B36" s="363"/>
      <c r="C36" s="360"/>
      <c r="E36" s="356"/>
      <c r="F36" s="357"/>
    </row>
    <row r="47" spans="2:6" x14ac:dyDescent="0.2">
      <c r="B47" s="189"/>
    </row>
  </sheetData>
  <mergeCells count="2">
    <mergeCell ref="B9:F9"/>
    <mergeCell ref="A1:F1"/>
  </mergeCells>
  <phoneticPr fontId="2" type="noConversion"/>
  <printOptions headings="1"/>
  <pageMargins left="0.5" right="0" top="0.72" bottom="0.21" header="0.22" footer="0.17"/>
  <pageSetup firstPageNumber="5" orientation="landscape" r:id="rId1"/>
  <headerFooter alignWithMargins="0">
    <oddHeader>&amp;L&amp;8Page &amp;P&amp;R&amp;8Page &amp;P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47"/>
  <sheetViews>
    <sheetView showGridLines="0" workbookViewId="0">
      <selection activeCell="A33" sqref="A33"/>
    </sheetView>
  </sheetViews>
  <sheetFormatPr defaultRowHeight="12.75" x14ac:dyDescent="0.2"/>
  <cols>
    <col min="1" max="1" width="1.42578125" style="82" customWidth="1"/>
    <col min="2" max="2" width="30.7109375" style="82" customWidth="1"/>
    <col min="3" max="3" width="24.85546875" style="82" customWidth="1"/>
    <col min="4" max="4" width="30.7109375" style="82" customWidth="1"/>
    <col min="5" max="5" width="24.7109375" style="82" customWidth="1"/>
    <col min="6" max="6" width="4.7109375" style="82" customWidth="1"/>
    <col min="7" max="16384" width="9.140625" style="82"/>
  </cols>
  <sheetData>
    <row r="1" spans="1:5" x14ac:dyDescent="0.2">
      <c r="A1" s="399" t="s">
        <v>171</v>
      </c>
      <c r="B1" s="399"/>
      <c r="C1" s="399"/>
      <c r="D1" s="399"/>
      <c r="E1" s="399"/>
    </row>
    <row r="3" spans="1:5" s="86" customFormat="1" x14ac:dyDescent="0.2">
      <c r="B3" s="150" t="s">
        <v>105</v>
      </c>
    </row>
    <row r="4" spans="1:5" s="86" customFormat="1" x14ac:dyDescent="0.2">
      <c r="B4" s="150" t="s">
        <v>106</v>
      </c>
    </row>
    <row r="5" spans="1:5" s="86" customFormat="1" x14ac:dyDescent="0.2">
      <c r="B5" s="150"/>
    </row>
    <row r="6" spans="1:5" x14ac:dyDescent="0.2">
      <c r="B6" s="147" t="str">
        <f>'ASA1'!C9</f>
        <v>Bartonville Grade School District No. 66</v>
      </c>
    </row>
    <row r="7" spans="1:5" x14ac:dyDescent="0.2">
      <c r="B7" s="87" t="str">
        <f>'ASA1'!C10</f>
        <v>48-072-0660-02</v>
      </c>
    </row>
    <row r="8" spans="1:5" x14ac:dyDescent="0.2">
      <c r="B8" s="87"/>
    </row>
    <row r="9" spans="1:5" x14ac:dyDescent="0.2">
      <c r="B9" s="420" t="s">
        <v>100</v>
      </c>
      <c r="C9" s="421"/>
      <c r="D9" s="421"/>
      <c r="E9" s="421"/>
    </row>
    <row r="10" spans="1:5" x14ac:dyDescent="0.2">
      <c r="B10" s="85"/>
      <c r="C10" s="83"/>
    </row>
    <row r="11" spans="1:5" x14ac:dyDescent="0.2">
      <c r="B11" s="299" t="s">
        <v>93</v>
      </c>
      <c r="C11" s="300" t="s">
        <v>89</v>
      </c>
      <c r="D11" s="299" t="s">
        <v>93</v>
      </c>
      <c r="E11" s="300" t="s">
        <v>89</v>
      </c>
    </row>
    <row r="12" spans="1:5" s="89" customFormat="1" ht="14.65" customHeight="1" x14ac:dyDescent="0.2">
      <c r="B12" s="302" t="s">
        <v>329</v>
      </c>
      <c r="C12" s="303">
        <v>615</v>
      </c>
      <c r="D12" s="302"/>
      <c r="E12" s="303"/>
    </row>
    <row r="13" spans="1:5" s="89" customFormat="1" ht="14.65" customHeight="1" x14ac:dyDescent="0.2">
      <c r="B13" s="302" t="s">
        <v>333</v>
      </c>
      <c r="C13" s="303">
        <v>552</v>
      </c>
      <c r="D13" s="302"/>
      <c r="E13" s="303"/>
    </row>
    <row r="14" spans="1:5" s="89" customFormat="1" ht="14.65" customHeight="1" x14ac:dyDescent="0.2">
      <c r="B14" s="302" t="s">
        <v>330</v>
      </c>
      <c r="C14" s="303">
        <v>933</v>
      </c>
      <c r="D14" s="302"/>
      <c r="E14" s="303"/>
    </row>
    <row r="15" spans="1:5" s="89" customFormat="1" ht="14.65" customHeight="1" x14ac:dyDescent="0.2">
      <c r="B15" s="302" t="s">
        <v>331</v>
      </c>
      <c r="C15" s="303">
        <v>559</v>
      </c>
      <c r="D15" s="302"/>
      <c r="E15" s="303"/>
    </row>
    <row r="16" spans="1:5" s="89" customFormat="1" ht="14.65" customHeight="1" x14ac:dyDescent="0.2">
      <c r="B16" s="302" t="s">
        <v>332</v>
      </c>
      <c r="C16" s="303">
        <v>580</v>
      </c>
      <c r="D16" s="302"/>
      <c r="E16" s="303"/>
    </row>
    <row r="17" spans="2:5" s="89" customFormat="1" ht="14.65" customHeight="1" x14ac:dyDescent="0.2">
      <c r="B17" s="302" t="s">
        <v>334</v>
      </c>
      <c r="C17" s="303">
        <v>765</v>
      </c>
      <c r="D17" s="302"/>
      <c r="E17" s="303"/>
    </row>
    <row r="18" spans="2:5" s="89" customFormat="1" ht="14.65" customHeight="1" x14ac:dyDescent="0.2">
      <c r="B18" s="302" t="s">
        <v>335</v>
      </c>
      <c r="C18" s="303">
        <v>549</v>
      </c>
      <c r="D18" s="302"/>
      <c r="E18" s="303"/>
    </row>
    <row r="19" spans="2:5" s="89" customFormat="1" ht="14.65" customHeight="1" x14ac:dyDescent="0.2">
      <c r="B19" s="302" t="s">
        <v>246</v>
      </c>
      <c r="C19" s="303">
        <v>505</v>
      </c>
      <c r="D19" s="302"/>
      <c r="E19" s="303"/>
    </row>
    <row r="20" spans="2:5" s="89" customFormat="1" ht="14.65" customHeight="1" x14ac:dyDescent="0.2">
      <c r="B20" s="302" t="s">
        <v>336</v>
      </c>
      <c r="C20" s="303">
        <v>574</v>
      </c>
      <c r="D20" s="302"/>
      <c r="E20" s="303"/>
    </row>
    <row r="21" spans="2:5" s="89" customFormat="1" ht="14.65" customHeight="1" x14ac:dyDescent="0.2">
      <c r="B21" s="302" t="s">
        <v>337</v>
      </c>
      <c r="C21" s="303">
        <v>798</v>
      </c>
      <c r="D21" s="302"/>
      <c r="E21" s="303"/>
    </row>
    <row r="22" spans="2:5" s="89" customFormat="1" ht="14.65" customHeight="1" x14ac:dyDescent="0.2">
      <c r="B22" s="302" t="s">
        <v>338</v>
      </c>
      <c r="C22" s="303">
        <v>536</v>
      </c>
      <c r="D22" s="302"/>
      <c r="E22" s="303"/>
    </row>
    <row r="23" spans="2:5" s="89" customFormat="1" ht="14.65" customHeight="1" x14ac:dyDescent="0.2">
      <c r="B23" s="302" t="s">
        <v>339</v>
      </c>
      <c r="C23" s="303">
        <v>889</v>
      </c>
      <c r="D23" s="302"/>
      <c r="E23" s="303"/>
    </row>
    <row r="24" spans="2:5" s="89" customFormat="1" ht="14.65" customHeight="1" x14ac:dyDescent="0.2">
      <c r="B24" s="302" t="s">
        <v>340</v>
      </c>
      <c r="C24" s="303">
        <v>876</v>
      </c>
      <c r="D24" s="302"/>
      <c r="E24" s="303"/>
    </row>
    <row r="25" spans="2:5" s="89" customFormat="1" ht="14.65" customHeight="1" x14ac:dyDescent="0.2">
      <c r="B25" s="302" t="s">
        <v>341</v>
      </c>
      <c r="C25" s="303">
        <v>685</v>
      </c>
      <c r="D25" s="302"/>
      <c r="E25" s="303"/>
    </row>
    <row r="26" spans="2:5" s="89" customFormat="1" ht="14.65" customHeight="1" x14ac:dyDescent="0.2">
      <c r="B26" s="302" t="s">
        <v>342</v>
      </c>
      <c r="C26" s="303">
        <v>650</v>
      </c>
      <c r="D26" s="302"/>
      <c r="E26" s="303"/>
    </row>
    <row r="27" spans="2:5" s="89" customFormat="1" ht="14.65" customHeight="1" x14ac:dyDescent="0.2">
      <c r="B27" s="302" t="s">
        <v>245</v>
      </c>
      <c r="C27" s="303">
        <v>500</v>
      </c>
      <c r="D27" s="302"/>
      <c r="E27" s="303"/>
    </row>
    <row r="28" spans="2:5" s="89" customFormat="1" ht="14.65" customHeight="1" x14ac:dyDescent="0.2">
      <c r="B28" s="302" t="s">
        <v>343</v>
      </c>
      <c r="C28" s="303">
        <v>650</v>
      </c>
      <c r="D28" s="302"/>
      <c r="E28" s="303"/>
    </row>
    <row r="29" spans="2:5" s="89" customFormat="1" ht="14.65" customHeight="1" x14ac:dyDescent="0.2">
      <c r="B29" s="302" t="s">
        <v>344</v>
      </c>
      <c r="C29" s="303">
        <v>778</v>
      </c>
      <c r="D29" s="302"/>
      <c r="E29" s="303"/>
    </row>
    <row r="30" spans="2:5" s="89" customFormat="1" ht="14.65" customHeight="1" x14ac:dyDescent="0.2">
      <c r="B30" s="302" t="s">
        <v>345</v>
      </c>
      <c r="C30" s="303">
        <v>801</v>
      </c>
      <c r="D30" s="302"/>
      <c r="E30" s="303"/>
    </row>
    <row r="31" spans="2:5" s="89" customFormat="1" ht="14.65" customHeight="1" x14ac:dyDescent="0.2">
      <c r="B31" s="302" t="s">
        <v>346</v>
      </c>
      <c r="C31" s="303">
        <v>578</v>
      </c>
      <c r="D31" s="302"/>
      <c r="E31" s="303"/>
    </row>
    <row r="32" spans="2:5" s="89" customFormat="1" ht="14.65" customHeight="1" x14ac:dyDescent="0.2">
      <c r="B32" s="302" t="s">
        <v>347</v>
      </c>
      <c r="C32" s="303">
        <v>500</v>
      </c>
      <c r="D32" s="302"/>
      <c r="E32" s="303"/>
    </row>
    <row r="33" spans="2:5" s="89" customFormat="1" ht="14.65" customHeight="1" x14ac:dyDescent="0.2">
      <c r="B33" s="302" t="s">
        <v>348</v>
      </c>
      <c r="C33" s="303"/>
      <c r="D33" s="302"/>
      <c r="E33" s="303"/>
    </row>
    <row r="34" spans="2:5" s="89" customFormat="1" ht="14.65" customHeight="1" x14ac:dyDescent="0.2">
      <c r="B34" s="302"/>
      <c r="C34" s="303"/>
      <c r="D34" s="302"/>
      <c r="E34" s="303"/>
    </row>
    <row r="35" spans="2:5" s="89" customFormat="1" ht="14.65" customHeight="1" x14ac:dyDescent="0.2">
      <c r="B35" s="302"/>
      <c r="C35" s="303"/>
      <c r="D35" s="302"/>
      <c r="E35" s="303"/>
    </row>
    <row r="36" spans="2:5" s="89" customFormat="1" x14ac:dyDescent="0.2">
      <c r="B36" s="356"/>
      <c r="C36" s="357"/>
      <c r="D36" s="356"/>
      <c r="E36" s="357"/>
    </row>
    <row r="47" spans="2:5" x14ac:dyDescent="0.2">
      <c r="B47" s="189"/>
    </row>
  </sheetData>
  <sheetProtection insertRows="0" selectLockedCells="1"/>
  <mergeCells count="2">
    <mergeCell ref="B9:E9"/>
    <mergeCell ref="A1:E1"/>
  </mergeCells>
  <phoneticPr fontId="2" type="noConversion"/>
  <printOptions headings="1" gridLinesSet="0"/>
  <pageMargins left="0.25" right="0" top="0.72" bottom="0.21" header="0.22" footer="0.17"/>
  <pageSetup firstPageNumber="5" orientation="landscape" r:id="rId1"/>
  <headerFooter alignWithMargins="0">
    <oddHeader>&amp;L&amp;8Page &amp;P&amp;R&amp;8Page &amp;P</oddHead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autoPageBreaks="0"/>
  </sheetPr>
  <dimension ref="A1:D24"/>
  <sheetViews>
    <sheetView showGridLines="0" zoomScaleNormal="100" workbookViewId="0">
      <selection activeCell="B23" sqref="B23"/>
    </sheetView>
  </sheetViews>
  <sheetFormatPr defaultRowHeight="12.75" x14ac:dyDescent="0.2"/>
  <cols>
    <col min="1" max="1" width="84.5703125" style="237" customWidth="1"/>
    <col min="2" max="2" width="31.7109375" style="236" customWidth="1"/>
    <col min="3" max="4" width="7.7109375" style="236" customWidth="1"/>
    <col min="5" max="16384" width="9.140625" style="236"/>
  </cols>
  <sheetData>
    <row r="1" spans="1:4" x14ac:dyDescent="0.2">
      <c r="A1" s="422" t="s">
        <v>207</v>
      </c>
      <c r="B1" s="423"/>
      <c r="C1" s="235"/>
      <c r="D1" s="235"/>
    </row>
    <row r="2" spans="1:4" ht="4.5" customHeight="1" x14ac:dyDescent="0.2"/>
    <row r="3" spans="1:4" ht="7.5" customHeight="1" x14ac:dyDescent="0.2"/>
    <row r="4" spans="1:4" ht="39" customHeight="1" x14ac:dyDescent="0.2">
      <c r="A4" s="426" t="s">
        <v>173</v>
      </c>
      <c r="B4" s="425"/>
      <c r="C4" s="237"/>
      <c r="D4" s="237"/>
    </row>
    <row r="5" spans="1:4" ht="6.75" customHeight="1" x14ac:dyDescent="0.2">
      <c r="A5" s="246"/>
      <c r="B5" s="247"/>
    </row>
    <row r="6" spans="1:4" x14ac:dyDescent="0.2">
      <c r="A6" s="248" t="s">
        <v>129</v>
      </c>
      <c r="B6" s="247"/>
    </row>
    <row r="7" spans="1:4" ht="102.75" customHeight="1" x14ac:dyDescent="0.2">
      <c r="A7" s="251"/>
      <c r="B7" s="252"/>
    </row>
    <row r="8" spans="1:4" ht="54" customHeight="1" x14ac:dyDescent="0.2">
      <c r="A8" s="424" t="s">
        <v>208</v>
      </c>
      <c r="B8" s="425"/>
      <c r="C8" s="237"/>
      <c r="D8" s="237"/>
    </row>
    <row r="9" spans="1:4" ht="6" customHeight="1" x14ac:dyDescent="0.2">
      <c r="A9" s="246"/>
      <c r="B9" s="247"/>
    </row>
    <row r="10" spans="1:4" ht="30.75" customHeight="1" x14ac:dyDescent="0.2">
      <c r="A10" s="424" t="s">
        <v>131</v>
      </c>
      <c r="B10" s="425"/>
    </row>
    <row r="11" spans="1:4" ht="4.5" customHeight="1" x14ac:dyDescent="0.2">
      <c r="A11" s="246"/>
      <c r="B11" s="247"/>
    </row>
    <row r="12" spans="1:4" ht="62.25" customHeight="1" x14ac:dyDescent="0.2">
      <c r="A12" s="424" t="s">
        <v>194</v>
      </c>
      <c r="B12" s="425"/>
    </row>
    <row r="13" spans="1:4" ht="3" customHeight="1" x14ac:dyDescent="0.2">
      <c r="A13" s="246"/>
      <c r="B13" s="247"/>
    </row>
    <row r="14" spans="1:4" ht="29.25" customHeight="1" x14ac:dyDescent="0.2">
      <c r="A14" s="424" t="s">
        <v>132</v>
      </c>
      <c r="B14" s="425"/>
    </row>
    <row r="15" spans="1:4" ht="6.75" customHeight="1" x14ac:dyDescent="0.2"/>
    <row r="16" spans="1:4" ht="13.5" customHeight="1" x14ac:dyDescent="0.2">
      <c r="A16" s="249" t="s">
        <v>126</v>
      </c>
      <c r="B16" s="244">
        <v>3</v>
      </c>
    </row>
    <row r="17" spans="1:2" ht="14.25" customHeight="1" x14ac:dyDescent="0.2">
      <c r="A17" s="243"/>
      <c r="B17" s="240" t="s">
        <v>192</v>
      </c>
    </row>
    <row r="18" spans="1:2" ht="13.5" customHeight="1" x14ac:dyDescent="0.2">
      <c r="A18" s="249" t="s">
        <v>127</v>
      </c>
      <c r="B18" s="245">
        <v>714250.57</v>
      </c>
    </row>
    <row r="19" spans="1:2" ht="13.5" customHeight="1" x14ac:dyDescent="0.2">
      <c r="A19" s="243"/>
      <c r="B19" s="241" t="s">
        <v>193</v>
      </c>
    </row>
    <row r="20" spans="1:2" ht="25.5" x14ac:dyDescent="0.2">
      <c r="A20" s="250" t="s">
        <v>130</v>
      </c>
      <c r="B20" s="244">
        <v>2</v>
      </c>
    </row>
    <row r="21" spans="1:2" ht="12.75" customHeight="1" x14ac:dyDescent="0.2">
      <c r="A21" s="243"/>
      <c r="B21" s="242" t="s">
        <v>192</v>
      </c>
    </row>
    <row r="22" spans="1:2" ht="40.5" customHeight="1" x14ac:dyDescent="0.2">
      <c r="A22" s="249" t="s">
        <v>128</v>
      </c>
      <c r="B22" s="245">
        <v>566131.56999999995</v>
      </c>
    </row>
    <row r="23" spans="1:2" ht="14.25" customHeight="1" x14ac:dyDescent="0.2">
      <c r="A23" s="243"/>
      <c r="B23" s="239" t="s">
        <v>193</v>
      </c>
    </row>
    <row r="24" spans="1:2" x14ac:dyDescent="0.2">
      <c r="B24" s="238"/>
    </row>
  </sheetData>
  <mergeCells count="6">
    <mergeCell ref="A1:B1"/>
    <mergeCell ref="A10:B10"/>
    <mergeCell ref="A12:B12"/>
    <mergeCell ref="A14:B14"/>
    <mergeCell ref="A4:B4"/>
    <mergeCell ref="A8:B8"/>
  </mergeCells>
  <phoneticPr fontId="2" type="noConversion"/>
  <printOptions headings="1"/>
  <pageMargins left="0.75" right="0" top="0.72" bottom="0.21" header="0.22" footer="0.17"/>
  <pageSetup firstPageNumber="5" orientation="landscape" r:id="rId1"/>
  <headerFooter alignWithMargins="0">
    <oddHeader>&amp;L&amp;8Page &amp;P&amp;R&amp;8Page &amp;P</oddHeader>
  </headerFooter>
  <drawing r:id="rId2"/>
  <legacyDrawing r:id="rId3"/>
  <oleObjects>
    <mc:AlternateContent xmlns:mc="http://schemas.openxmlformats.org/markup-compatibility/2006">
      <mc:Choice Requires="x14">
        <oleObject progId="Acrobat Document" dvAspect="DVASPECT_ICON" shapeId="16391" r:id="rId4">
          <objectPr defaultSize="0" r:id="rId5">
            <anchor moveWithCells="1">
              <from>
                <xdr:col>0</xdr:col>
                <xdr:colOff>2266950</xdr:colOff>
                <xdr:row>6</xdr:row>
                <xdr:rowOff>104775</xdr:rowOff>
              </from>
              <to>
                <xdr:col>0</xdr:col>
                <xdr:colOff>3486150</xdr:colOff>
                <xdr:row>6</xdr:row>
                <xdr:rowOff>1057275</xdr:rowOff>
              </to>
            </anchor>
          </objectPr>
        </oleObject>
      </mc:Choice>
      <mc:Fallback>
        <oleObject progId="Acrobat Document" dvAspect="DVASPECT_ICON" shapeId="16391"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inked_x0020_on_x0020_Page xmlns="d21dc803-237d-4c68-8692-8d731fd29118">true</Linked_x0020_on_x0020_Page>
    <ParagraphAfterLink xmlns="d21dc803-237d-4c68-8692-8d731fd29118" xsi:nil="true"/>
    <TaxKeywordTaxHTField xmlns="6ce3111e-7420-4802-b50a-75d4e9a0b980">
      <Terms xmlns="http://schemas.microsoft.com/office/infopath/2007/PartnerControls"/>
    </TaxKeywordTaxHTField>
    <Archive_x0020_Date xmlns="6ce3111e-7420-4802-b50a-75d4e9a0b980" xsi:nil="true"/>
    <Subgroup xmlns="d21dc803-237d-4c68-8692-8d731fd29118" xsi:nil="true"/>
    <OriginalModifiedDate xmlns="d21dc803-237d-4c68-8692-8d731fd29118" xsi:nil="true"/>
    <Grouping xmlns="d21dc803-237d-4c68-8692-8d731fd29118" xsi:nil="true"/>
    <Heading xmlns="6ce3111e-7420-4802-b50a-75d4e9a0b980" xsi:nil="true"/>
    <Sort_x0020_Order xmlns="6ce3111e-7420-4802-b50a-75d4e9a0b980">999</Sort_x0020_Order>
    <Year xmlns="d21dc803-237d-4c68-8692-8d731fd29118" xsi:nil="true"/>
    <ModifiedBeforeRun xmlns="d21dc803-237d-4c68-8692-8d731fd29118" xsi:nil="true"/>
    <ParagraphBeforeLink xmlns="d21dc803-237d-4c68-8692-8d731fd29118" xsi:nil="true"/>
    <Archive xmlns="6ce3111e-7420-4802-b50a-75d4e9a0b980">false</Archive>
    <AdditionalPageInfo xmlns="d21dc803-237d-4c68-8692-8d731fd29118" xsi:nil="true"/>
    <LifetimeViews xmlns="d21dc803-237d-4c68-8692-8d731fd29118" xsi:nil="true"/>
    <Subbullet xmlns="d21dc803-237d-4c68-8692-8d731fd29118" xsi:nil="true"/>
    <PublishingExpirationDate xmlns="http://schemas.microsoft.com/sharepoint/v3" xsi:nil="true"/>
    <ActiveInactive xmlns="d21dc803-237d-4c68-8692-8d731fd29118">true</ActiveInactive>
    <Divisions xmlns="4d435f69-8686-490b-bd6d-b153bf22ab50">40</Divisions>
    <PublishingStartDate xmlns="http://schemas.microsoft.com/sharepoint/v3" xsi:nil="true"/>
    <TargetAudience xmlns="6ce3111e-7420-4802-b50a-75d4e9a0b980">
      <Value>1</Value>
    </TargetAudience>
    <MediaType xmlns="6ce3111e-7420-4802-b50a-75d4e9a0b980"/>
    <DisplayPage xmlns="d21dc803-237d-4c68-8692-8d731fd29118" xsi:nil="true"/>
    <Subheading xmlns="d21dc803-237d-4c68-8692-8d731fd29118" xsi:nil="true"/>
    <TaxCatchAll xmlns="6ce3111e-7420-4802-b50a-75d4e9a0b980"/>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52988822C20F24E83D1DD5E4C131AA0" ma:contentTypeVersion="33" ma:contentTypeDescription="Create a new document." ma:contentTypeScope="" ma:versionID="1fd24ed137632e0de3459db04ff59698">
  <xsd:schema xmlns:xsd="http://www.w3.org/2001/XMLSchema" xmlns:xs="http://www.w3.org/2001/XMLSchema" xmlns:p="http://schemas.microsoft.com/office/2006/metadata/properties" xmlns:ns1="http://schemas.microsoft.com/sharepoint/v3" xmlns:ns2="6ce3111e-7420-4802-b50a-75d4e9a0b980" xmlns:ns3="d21dc803-237d-4c68-8692-8d731fd29118" xmlns:ns4="4d435f69-8686-490b-bd6d-b153bf22ab50" targetNamespace="http://schemas.microsoft.com/office/2006/metadata/properties" ma:root="true" ma:fieldsID="9c4fe2f7a1ec8027bf390d554b444272" ns1:_="" ns2:_="" ns3:_="" ns4:_="">
    <xsd:import namespace="http://schemas.microsoft.com/sharepoint/v3"/>
    <xsd:import namespace="6ce3111e-7420-4802-b50a-75d4e9a0b980"/>
    <xsd:import namespace="d21dc803-237d-4c68-8692-8d731fd29118"/>
    <xsd:import namespace="4d435f69-8686-490b-bd6d-b153bf22ab50"/>
    <xsd:element name="properties">
      <xsd:complexType>
        <xsd:sequence>
          <xsd:element name="documentManagement">
            <xsd:complexType>
              <xsd:all>
                <xsd:element ref="ns2:Heading" minOccurs="0"/>
                <xsd:element ref="ns2:Sort_x0020_Order" minOccurs="0"/>
                <xsd:element ref="ns3:DisplayPage" minOccurs="0"/>
                <xsd:element ref="ns3:ParagraphBeforeLink" minOccurs="0"/>
                <xsd:element ref="ns3:ParagraphAfterLink" minOccurs="0"/>
                <xsd:element ref="ns4:Divisions" minOccurs="0"/>
                <xsd:element ref="ns2:TargetAudience" minOccurs="0"/>
                <xsd:element ref="ns2:Archive" minOccurs="0"/>
                <xsd:element ref="ns2:Archive_x0020_Date" minOccurs="0"/>
                <xsd:element ref="ns3:Grouping" minOccurs="0"/>
                <xsd:element ref="ns3:Subgroup" minOccurs="0"/>
                <xsd:element ref="ns3:Linked_x0020_on_x0020_Page" minOccurs="0"/>
                <xsd:element ref="ns3:Year" minOccurs="0"/>
                <xsd:element ref="ns2:MediaType" minOccurs="0"/>
                <xsd:element ref="ns1:PublishingStartDate" minOccurs="0"/>
                <xsd:element ref="ns1:PublishingExpirationDate" minOccurs="0"/>
                <xsd:element ref="ns2:TaxKeywordTaxHTField" minOccurs="0"/>
                <xsd:element ref="ns2:TaxCatchAll" minOccurs="0"/>
                <xsd:element ref="ns3:OriginalModifiedDate" minOccurs="0"/>
                <xsd:element ref="ns3:AdditionalPageInfo" minOccurs="0"/>
                <xsd:element ref="ns2:SharedWithUsers" minOccurs="0"/>
                <xsd:element ref="ns3:ActiveInactive" minOccurs="0"/>
                <xsd:element ref="ns3:Subbullet" minOccurs="0"/>
                <xsd:element ref="ns3:Subheading" minOccurs="0"/>
                <xsd:element ref="ns3:LifetimeViews" minOccurs="0"/>
                <xsd:element ref="ns3:ModifiedBeforeRu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ce3111e-7420-4802-b50a-75d4e9a0b980" elementFormDefault="qualified">
    <xsd:import namespace="http://schemas.microsoft.com/office/2006/documentManagement/types"/>
    <xsd:import namespace="http://schemas.microsoft.com/office/infopath/2007/PartnerControls"/>
    <xsd:element name="Heading" ma:index="1" nillable="true" ma:displayName="Heading" ma:internalName="Heading">
      <xsd:simpleType>
        <xsd:restriction base="dms:Text">
          <xsd:maxLength value="255"/>
        </xsd:restriction>
      </xsd:simpleType>
    </xsd:element>
    <xsd:element name="Sort_x0020_Order" ma:index="2" nillable="true" ma:displayName="Sort Order" ma:default="999" ma:internalName="Sort_x0020_Order" ma:percentage="FALSE">
      <xsd:simpleType>
        <xsd:restriction base="dms:Number"/>
      </xsd:simpleType>
    </xsd:element>
    <xsd:element name="TargetAudience" ma:index="7" nillable="true" ma:displayName="TargetAudience" ma:list="{5bf691bb-db4f-476f-a3f6-6f31e5686cd3}" ma:internalName="TargetAudience" ma:readOnly="false" ma:showField="Titl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Archive" ma:index="9" nillable="true" ma:displayName="Archive" ma:default="0" ma:indexed="true" ma:internalName="Archive">
      <xsd:simpleType>
        <xsd:restriction base="dms:Boolean"/>
      </xsd:simpleType>
    </xsd:element>
    <xsd:element name="Archive_x0020_Date" ma:index="10" nillable="true" ma:displayName="Archive Date" ma:format="DateOnly" ma:internalName="Archive_x0020_Date">
      <xsd:simpleType>
        <xsd:restriction base="dms:DateTime"/>
      </xsd:simpleType>
    </xsd:element>
    <xsd:element name="MediaType" ma:index="15" nillable="true" ma:displayName="MediaType" ma:list="{bc78f13e-3434-4b26-85f6-c5eb735f129d}" ma:internalName="MediaType" ma:readOnly="false" ma:showField="MediaTyp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TaxKeywordTaxHTField" ma:index="25" nillable="true" ma:taxonomy="true" ma:internalName="TaxKeywordTaxHTField" ma:taxonomyFieldName="TaxKeyword" ma:displayName="Enterprise Keywords" ma:fieldId="{23f27201-bee3-471e-b2e7-b64fd8b7ca38}" ma:taxonomyMulti="true" ma:sspId="038a83e2-3cab-4ab1-90e8-f44282484cb6" ma:termSetId="00000000-0000-0000-0000-000000000000" ma:anchorId="00000000-0000-0000-0000-000000000000" ma:open="true" ma:isKeyword="true">
      <xsd:complexType>
        <xsd:sequence>
          <xsd:element ref="pc:Terms" minOccurs="0" maxOccurs="1"/>
        </xsd:sequence>
      </xsd:complexType>
    </xsd:element>
    <xsd:element name="TaxCatchAll" ma:index="26" nillable="true" ma:displayName="Taxonomy Catch All Column" ma:hidden="true" ma:list="{579831f0-4889-4cf1-9c1b-f4e5c0970170}" ma:internalName="TaxCatchAll" ma:showField="CatchAllData"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21dc803-237d-4c68-8692-8d731fd29118" elementFormDefault="qualified">
    <xsd:import namespace="http://schemas.microsoft.com/office/2006/documentManagement/types"/>
    <xsd:import namespace="http://schemas.microsoft.com/office/infopath/2007/PartnerControls"/>
    <xsd:element name="DisplayPage" ma:index="3" nillable="true" ma:displayName="DisplayPage" ma:indexed="true" ma:internalName="DisplayPage">
      <xsd:simpleType>
        <xsd:restriction base="dms:Text">
          <xsd:maxLength value="255"/>
        </xsd:restriction>
      </xsd:simpleType>
    </xsd:element>
    <xsd:element name="ParagraphBeforeLink" ma:index="4" nillable="true" ma:displayName="ParagraphBeforeLink" ma:internalName="ParagraphBeforeLink">
      <xsd:simpleType>
        <xsd:restriction base="dms:Note"/>
      </xsd:simpleType>
    </xsd:element>
    <xsd:element name="ParagraphAfterLink" ma:index="5" nillable="true" ma:displayName="ParagraphAfterLink" ma:internalName="ParagraphAfterLink">
      <xsd:simpleType>
        <xsd:restriction base="dms:Note"/>
      </xsd:simpleType>
    </xsd:element>
    <xsd:element name="Grouping" ma:index="11" nillable="true" ma:displayName="Grouping" ma:indexed="true" ma:internalName="Grouping">
      <xsd:simpleType>
        <xsd:restriction base="dms:Text">
          <xsd:maxLength value="255"/>
        </xsd:restriction>
      </xsd:simpleType>
    </xsd:element>
    <xsd:element name="Subgroup" ma:index="12" nillable="true" ma:displayName="Subgroup" ma:internalName="Subgroup">
      <xsd:simpleType>
        <xsd:restriction base="dms:Text">
          <xsd:maxLength value="255"/>
        </xsd:restriction>
      </xsd:simpleType>
    </xsd:element>
    <xsd:element name="Linked_x0020_on_x0020_Page" ma:index="13" nillable="true" ma:displayName="Linked on Page" ma:default="1" ma:indexed="true" ma:internalName="Linked_x0020_on_x0020_Page">
      <xsd:simpleType>
        <xsd:restriction base="dms:Boolean"/>
      </xsd:simpleType>
    </xsd:element>
    <xsd:element name="Year" ma:index="14" nillable="true" ma:displayName="Year" ma:internalName="Year">
      <xsd:simpleType>
        <xsd:restriction base="dms:Text">
          <xsd:maxLength value="255"/>
        </xsd:restriction>
      </xsd:simpleType>
    </xsd:element>
    <xsd:element name="OriginalModifiedDate" ma:index="27" nillable="true" ma:displayName="OriginalModifiedDate" ma:format="DateOnly" ma:internalName="OriginalModifiedDate">
      <xsd:simpleType>
        <xsd:restriction base="dms:DateTime"/>
      </xsd:simpleType>
    </xsd:element>
    <xsd:element name="AdditionalPageInfo" ma:index="28" nillable="true" ma:displayName="AdditionalPageInfo" ma:internalName="AdditionalPageInfo">
      <xsd:simpleType>
        <xsd:restriction base="dms:Note">
          <xsd:maxLength value="255"/>
        </xsd:restriction>
      </xsd:simpleType>
    </xsd:element>
    <xsd:element name="ActiveInactive" ma:index="30" nillable="true" ma:displayName="Active/Inactive" ma:default="1" ma:internalName="ActiveInactive">
      <xsd:simpleType>
        <xsd:restriction base="dms:Boolean"/>
      </xsd:simpleType>
    </xsd:element>
    <xsd:element name="Subbullet" ma:index="31" nillable="true" ma:displayName="Subbullet" ma:internalName="Subbullet">
      <xsd:simpleType>
        <xsd:restriction base="dms:Note">
          <xsd:maxLength value="255"/>
        </xsd:restriction>
      </xsd:simpleType>
    </xsd:element>
    <xsd:element name="Subheading" ma:index="32" nillable="true" ma:displayName="Subheading" ma:internalName="Subheading">
      <xsd:simpleType>
        <xsd:restriction base="dms:Text">
          <xsd:maxLength value="255"/>
        </xsd:restriction>
      </xsd:simpleType>
    </xsd:element>
    <xsd:element name="LifetimeViews" ma:index="33" nillable="true" ma:displayName="LifetimeViews" ma:internalName="LifetimeViews">
      <xsd:simpleType>
        <xsd:restriction base="dms:Number"/>
      </xsd:simpleType>
    </xsd:element>
    <xsd:element name="ModifiedBeforeRun" ma:index="34" nillable="true" ma:displayName="ModifiedBeforeRun" ma:format="DateOnly" ma:internalName="ModifiedBeforeRun">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d435f69-8686-490b-bd6d-b153bf22ab50" elementFormDefault="qualified">
    <xsd:import namespace="http://schemas.microsoft.com/office/2006/documentManagement/types"/>
    <xsd:import namespace="http://schemas.microsoft.com/office/infopath/2007/PartnerControls"/>
    <xsd:element name="Divisions" ma:index="6" nillable="true" ma:displayName="Divisions" ma:indexed="true" ma:list="{28f31edd-5ed1-4c97-b76f-e04153e47842}" ma:internalName="Divisions" ma:showField="Title" ma:web="6ce3111e-7420-4802-b50a-75d4e9a0b98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8"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3E4C547-7711-4340-9C3C-011563C596B5}">
  <ds:schemaRefs>
    <ds:schemaRef ds:uri="http://schemas.microsoft.com/sharepoint/v3/contenttype/forms"/>
  </ds:schemaRefs>
</ds:datastoreItem>
</file>

<file path=customXml/itemProps2.xml><?xml version="1.0" encoding="utf-8"?>
<ds:datastoreItem xmlns:ds="http://schemas.openxmlformats.org/officeDocument/2006/customXml" ds:itemID="{196B1D56-EA82-469A-9BB2-87F49CC1999A}">
  <ds:schemaRefs>
    <ds:schemaRef ds:uri="http://purl.org/dc/elements/1.1/"/>
    <ds:schemaRef ds:uri="http://schemas.microsoft.com/office/2006/metadata/properties"/>
    <ds:schemaRef ds:uri="http://schemas.microsoft.com/sharepoint/v3"/>
    <ds:schemaRef ds:uri="d21dc803-237d-4c68-8692-8d731fd29118"/>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4d435f69-8686-490b-bd6d-b153bf22ab50"/>
    <ds:schemaRef ds:uri="6ce3111e-7420-4802-b50a-75d4e9a0b980"/>
    <ds:schemaRef ds:uri="http://www.w3.org/XML/1998/namespace"/>
    <ds:schemaRef ds:uri="http://purl.org/dc/dcmitype/"/>
  </ds:schemaRefs>
</ds:datastoreItem>
</file>

<file path=customXml/itemProps3.xml><?xml version="1.0" encoding="utf-8"?>
<ds:datastoreItem xmlns:ds="http://schemas.openxmlformats.org/officeDocument/2006/customXml" ds:itemID="{602DEBC7-13B2-4FFF-8E4D-2447B405CF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ce3111e-7420-4802-b50a-75d4e9a0b980"/>
    <ds:schemaRef ds:uri="d21dc803-237d-4c68-8692-8d731fd29118"/>
    <ds:schemaRef ds:uri="4d435f69-8686-490b-bd6d-b153bf22ab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ASA1</vt:lpstr>
      <vt:lpstr>ASA2</vt:lpstr>
      <vt:lpstr>ASA3</vt:lpstr>
      <vt:lpstr>PublishedSum 4</vt:lpstr>
      <vt:lpstr>Salary Sched 5</vt:lpstr>
      <vt:lpstr>Paym 6 (over $2,500)</vt:lpstr>
      <vt:lpstr>Paym 7 ($1000 to $2500)</vt:lpstr>
      <vt:lpstr>Paym 8 ($500 to $999)</vt:lpstr>
      <vt:lpstr>9 Contracts Exceeding 25,000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ASA19Form.xlsx</dc:title>
  <dc:creator>KOLAZ CHRISTINE</dc:creator>
  <cp:keywords/>
  <cp:lastModifiedBy>Brad Jockisch</cp:lastModifiedBy>
  <cp:lastPrinted>2019-11-04T17:13:39Z</cp:lastPrinted>
  <dcterms:created xsi:type="dcterms:W3CDTF">2001-07-03T18:32:58Z</dcterms:created>
  <dcterms:modified xsi:type="dcterms:W3CDTF">2020-07-30T16:30:22Z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0x010100552988822C20F24E83D1DD5E4C131AA0</vt:lpwstr>
  </property>
  <property fmtid="{D5CDD505-2E9C-101B-9397-08002B2CF9AE}" pid="3" name="TaxKeyword">
    <vt:lpwstr/>
  </property>
</Properties>
</file>